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020" windowHeight="11580" tabRatio="854" firstSheet="1" activeTab="14"/>
  </bookViews>
  <sheets>
    <sheet name="ปกหลัก" sheetId="1" r:id="rId1"/>
    <sheet name="สารบัญ หลัก" sheetId="2" r:id="rId2"/>
    <sheet name="คำชี้แจง" sheetId="3" r:id="rId3"/>
    <sheet name="ปก" sheetId="4" r:id="rId4"/>
    <sheet name="คำนำ" sheetId="5" r:id="rId5"/>
    <sheet name="สารบัญ" sheetId="6" r:id="rId6"/>
    <sheet name="ตอนที่ 1" sheetId="7" r:id="rId7"/>
    <sheet name="ตอนที่ 2.1-2.3" sheetId="8" r:id="rId8"/>
    <sheet name="ตอนที่ 2.4" sheetId="9" r:id="rId9"/>
    <sheet name="ตอนที่ 2.5" sheetId="10" r:id="rId10"/>
    <sheet name="ตอนที่ 2.6" sheetId="11" r:id="rId11"/>
    <sheet name="ตอนที่ 2.7" sheetId="12" r:id="rId12"/>
    <sheet name="ตอนที่ 3.1" sheetId="13" r:id="rId13"/>
    <sheet name="ตอนที่ 3.2" sheetId="14" r:id="rId14"/>
    <sheet name="ตอนที่ 3.3งบหน้า" sheetId="15" r:id="rId15"/>
    <sheet name="ตอนที่ 3.4" sheetId="16" r:id="rId16"/>
    <sheet name="ตอนที่ 3.5" sheetId="17" r:id="rId17"/>
  </sheets>
  <definedNames>
    <definedName name="_xlnm.Print_Titles" localSheetId="14">'ตอนที่ 3.3งบหน้า'!$1:$6</definedName>
    <definedName name="_xlnm.Print_Titles" localSheetId="16">'ตอนที่ 3.5'!$6:$7</definedName>
  </definedNames>
  <calcPr fullCalcOnLoad="1"/>
</workbook>
</file>

<file path=xl/comments15.xml><?xml version="1.0" encoding="utf-8"?>
<comments xmlns="http://schemas.openxmlformats.org/spreadsheetml/2006/main">
  <authors>
    <author>arunee narksang</author>
  </authors>
  <commentList>
    <comment ref="A49" authorId="0">
      <text>
        <r>
          <rPr>
            <b/>
            <sz val="9"/>
            <rFont val="Tahoma"/>
            <family val="2"/>
          </rPr>
          <t>arunee narksang:</t>
        </r>
        <r>
          <rPr>
            <sz val="9"/>
            <rFont val="Tahoma"/>
            <family val="2"/>
          </rPr>
          <t xml:space="preserve">
รวมคำขอ
2,463,610</t>
        </r>
      </text>
    </comment>
  </commentList>
</comments>
</file>

<file path=xl/sharedStrings.xml><?xml version="1.0" encoding="utf-8"?>
<sst xmlns="http://schemas.openxmlformats.org/spreadsheetml/2006/main" count="1302" uniqueCount="687">
  <si>
    <t>แผนปฏิบัติราชการ</t>
  </si>
  <si>
    <t>ประจำปีงบประมาณ พ.ศ. 2558</t>
  </si>
  <si>
    <t>ของ</t>
  </si>
  <si>
    <t xml:space="preserve">สำนักงานคณะกรรมการการอาชีวศึกษา   </t>
  </si>
  <si>
    <t>กระทรวงศึกษาธิการ</t>
  </si>
  <si>
    <t>คำนำ</t>
  </si>
  <si>
    <t>สารบัญ</t>
  </si>
  <si>
    <t xml:space="preserve">                       ฝ่ายแผนงานและความร่วมมือ</t>
  </si>
  <si>
    <t xml:space="preserve">                      วิทยาลัยการอาชีพเกาะคา</t>
  </si>
  <si>
    <t>เรื่อง/รายการ</t>
  </si>
  <si>
    <t>หน้า</t>
  </si>
  <si>
    <t>ข้อมูลบุคลากรของสถานศึกษา</t>
  </si>
  <si>
    <t>ภาคผนวก</t>
  </si>
  <si>
    <t>คำชี้แจง และแนวปฏิบัติ</t>
  </si>
  <si>
    <t xml:space="preserve">การจัดทำแผนปฏิบัติราชการประจำปี </t>
  </si>
  <si>
    <t>ก.</t>
  </si>
  <si>
    <t>คำชี้แจง</t>
  </si>
  <si>
    <t>ข.</t>
  </si>
  <si>
    <t>องค์ประกอบของเอกสารแผนปฏิบัติราชการประจำปี</t>
  </si>
  <si>
    <t>ปก</t>
  </si>
  <si>
    <t>ส่วนที่ 1</t>
  </si>
  <si>
    <t>บทนำ</t>
  </si>
  <si>
    <t>ส่วนที่ 2</t>
  </si>
  <si>
    <t>ปรัชญา/วิสัยทัศน์/พันธกิจ/อัตลักษณ์/เอกลักษณ์/อื่น ๆ</t>
  </si>
  <si>
    <t>ส่วนที่ 3</t>
  </si>
  <si>
    <t>แผนปฏิบัติราชการและแผนใช้จ่ายเงินงบประมาณ</t>
  </si>
  <si>
    <t>ค.</t>
  </si>
  <si>
    <t>ง.</t>
  </si>
  <si>
    <t>ขั้นตอน/ลำดับ ในการเสนออนุมัติแผนปฏิบัติราชการประจำปี</t>
  </si>
  <si>
    <t>จ.</t>
  </si>
  <si>
    <t>เงื่อนไข ข้อเสนอแนะ และข้อควรระวัง</t>
  </si>
  <si>
    <t>ให้ใช้โปรแกรม MS. Word และหรือMS.Excel</t>
  </si>
  <si>
    <t>ใช้ตัวอักษร TH Sarabun New</t>
  </si>
  <si>
    <t>หากมีปัญหาในการกรอกแบบฟอร์มหรือข้อมูลใด ให้ติดต่อกลุ่มนโยบายและยุทธศาสตร์ สนผ.</t>
  </si>
  <si>
    <t>สำหรับสถานศึกษา สังกัดสำนักงานคณะกรรมการการอาชีวศึกษา (สอศ.)</t>
  </si>
  <si>
    <t>ตามแผนและมีการใช้จ่ายเงินงบประมาณได้ตรงตามแผนและถูกต้องตามระเบียบราชการหรือไม่ด้วย</t>
  </si>
  <si>
    <t>ซึ่งทุกสถานศึกษา ในสังกัดทุกแห่ง ต้องดำเนินการจัดทำแผนปฏิบัติราชการประจำปี    เพื่อเป็นเครื่องมือ</t>
  </si>
  <si>
    <t>สำคัญในการเป็นแนวทางในการปฏิบัติงานให้บรรลุตามวัตถุประสงค์ และเป้าหมาย   ทั้งยังเป็นเครื่องมือ</t>
  </si>
  <si>
    <t>การจัดทำแผนปฏิบัติราชการประจำปี พ.ศ. 2558 ของสถานศึกษา สังกัดสำนักงานคณะกรรมการ</t>
  </si>
  <si>
    <t>ตรวจสอบ และติดตามประเมินผลการดำเนินงาน/ปฏิบัติงาน ของหน่วยงานในสังกัดว่า    ได้ดำเนินงาน</t>
  </si>
  <si>
    <t>ดังนั้น สำนักนโยบายและแผนการอาชีวศึกษา    จึงได้จัดทำคู่มือการจัดทำแผนปฏิบัติราชการ</t>
  </si>
  <si>
    <t>เดียวกัน สามารถตรวจสอบข้อมูลได้รวดเร็ว และถูกต้องตามระเบียบราชการ</t>
  </si>
  <si>
    <t>ประจำปี สำหรับสถานศึกษาสังกัด สอศ. เพื่อให้สถานศึกษาทุกแห่งจัดทำแผนปฏิบัติราชการเป็นมาตรฐาน</t>
  </si>
  <si>
    <t>แผนพัฒนาเศรษฐกิจและสังคม  จุดเน้นสำคัญ เป็นต้น</t>
  </si>
  <si>
    <t xml:space="preserve">การอาชีวศึกษา  เป็นนโยบายเพื่อเพิ่มประสิทธิภาพการบริหารจัดการอาชีวศึกษา  ให้มีคุณภาพมากยิ่งขึ้น </t>
  </si>
  <si>
    <t>ข้อมูลพื้นฐานของสถานศึกษา</t>
  </si>
  <si>
    <t>ประวัติ ความเป็นมา และข้อมูลด้านอาคารสถานที่</t>
  </si>
  <si>
    <t>ข้อมูลนักเรียน นักศึกษา ของสถานศึกษา</t>
  </si>
  <si>
    <t>สรุปงบหน้ารายจ่าย</t>
  </si>
  <si>
    <t>สรุปผลการใช้จ่ายเงิน ปีที่ผ่านมา (ปีงบประมาณ พ.ศ. 2557)</t>
  </si>
  <si>
    <t>ประมาณการรายรับ - รายจ่าย ของสถานศึกษา ในปี 2558</t>
  </si>
  <si>
    <t>ปฏิทินปฏิบัติราชการ/การดำเนินงานตามโครงการ</t>
  </si>
  <si>
    <t>ส่วนที่ 4</t>
  </si>
  <si>
    <t>แผนภูมิโครงสร้างการบริหาร ของสถานศึกษา</t>
  </si>
  <si>
    <t>รายละเอียดโครงการ ทุกโครงการที่ดำเนินงานในปีงบประมาณ พ.ศ. 2558</t>
  </si>
  <si>
    <t>สรุปรายการงบลงทุนที่ต้องจัดซื้อจัดจ้าง ในปีงบประมาณ พ.ศ. 2558</t>
  </si>
  <si>
    <t>แผนปฏิบัติการจัดซื้อจัดจ้างงบลงทุน ด้วยเงินงบประมาณประจำปี</t>
  </si>
  <si>
    <t>อื่น ๆ เช่น แผนงานพิเศษ งานพิเศษ มาตรการพิเศษ กิจกรรมพิเศษ คำสั่ง เป็นต้น</t>
  </si>
  <si>
    <t>เอกสาร/ข้อมูล และแหล่ง ในการสนับสนุนการทำแผนปฏิบัติราชการประจำปี</t>
  </si>
  <si>
    <r>
      <t xml:space="preserve">ประมาณการเงินรายได้ (บกศ.) ประจำปี   แหล่ง </t>
    </r>
    <r>
      <rPr>
        <b/>
        <sz val="16"/>
        <rFont val="TH Sarabun New"/>
        <family val="2"/>
      </rPr>
      <t>งานการเงิน และงานบัญชี</t>
    </r>
  </si>
  <si>
    <r>
      <t xml:space="preserve">ประมาณการเงินงบประมาณจัดสรรประจำปี แหล่งข้อมูล </t>
    </r>
    <r>
      <rPr>
        <b/>
        <sz val="16"/>
        <rFont val="TH Sarabun New"/>
        <family val="2"/>
      </rPr>
      <t>สนผ. สอศ. งานวางแผนฯ</t>
    </r>
  </si>
  <si>
    <r>
      <t xml:space="preserve">ข้อมูลนักเรียนนักศึกษา </t>
    </r>
    <r>
      <rPr>
        <b/>
        <sz val="16"/>
        <rFont val="TH Sarabun New"/>
        <family val="2"/>
      </rPr>
      <t>งานทะเบียน งานศูนย์ข้อมูล และงานวางแผนฯ</t>
    </r>
  </si>
  <si>
    <r>
      <t xml:space="preserve">ข้อมูลอาคารสถานที่ แหล่งข้อมูล </t>
    </r>
    <r>
      <rPr>
        <b/>
        <sz val="16"/>
        <rFont val="TH Sarabun New"/>
        <family val="2"/>
      </rPr>
      <t>งานอาคารสถานที่ และงานพัสดุ</t>
    </r>
  </si>
  <si>
    <r>
      <t xml:space="preserve">รายการและแผนการจัดซื้อจัดจ้างงบลงทุน แหล่งข้อมูล </t>
    </r>
    <r>
      <rPr>
        <b/>
        <sz val="16"/>
        <rFont val="TH Sarabun New"/>
        <family val="2"/>
      </rPr>
      <t>งานพัสดุ</t>
    </r>
  </si>
  <si>
    <r>
      <t xml:space="preserve">ข้อมูลบุคลากร  แหล่งข้อมูล </t>
    </r>
    <r>
      <rPr>
        <b/>
        <sz val="16"/>
        <rFont val="TH Sarabun New"/>
        <family val="2"/>
      </rPr>
      <t>งานบุคลากร และงานการเงิน</t>
    </r>
  </si>
  <si>
    <t xml:space="preserve"> อื่น ๆ  เช่น ยุทธศาสตร์ และนโยบาย ของรัฐบาล กระทรวง </t>
  </si>
  <si>
    <r>
      <t xml:space="preserve">ข้อมูลยุทธศาสตร์ มาตรการ และโครงการ แหล่งข้อมูล </t>
    </r>
    <r>
      <rPr>
        <b/>
        <sz val="16"/>
        <rFont val="TH Sarabun New"/>
        <family val="2"/>
      </rPr>
      <t xml:space="preserve">สนผ. สอศ. </t>
    </r>
    <r>
      <rPr>
        <b/>
        <sz val="14"/>
        <rFont val="TH Sarabun New"/>
        <family val="2"/>
      </rPr>
      <t>และผอ.สถานศึกษา</t>
    </r>
  </si>
  <si>
    <t>วิทยาลัย ..............................................</t>
  </si>
  <si>
    <t>จังหวัด .......................................</t>
  </si>
  <si>
    <t xml:space="preserve"> กันยายน   2557</t>
  </si>
  <si>
    <t xml:space="preserve">              แผนปฏิบัติราชการประจำปีงบประมาณ พ.ศ. 2558    ของ วิทยาลัย.............................</t>
  </si>
  <si>
    <t>จังหวัด ........... นี้ 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</si>
  <si>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</t>
  </si>
  <si>
    <t xml:space="preserve">             วิทยาลัย ........................................................................................................................................</t>
  </si>
  <si>
    <t xml:space="preserve">             ท้ายนี้ 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</si>
  <si>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</t>
  </si>
  <si>
    <t xml:space="preserve">                    กันยายน 2557</t>
  </si>
  <si>
    <t>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</si>
  <si>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</t>
  </si>
  <si>
    <t>..........</t>
  </si>
  <si>
    <t xml:space="preserve">วิสัยทัศน์ พันธกิจ และเป้าหมายบริการ ของ สอศ. </t>
  </si>
  <si>
    <t xml:space="preserve">ยุทธศาสตร์ มาตรการ และโครงการ สอศ. </t>
  </si>
  <si>
    <t>แผนและมาตรการ ประหยัดค่าสาธารณูปโภคประจำปี</t>
  </si>
  <si>
    <t xml:space="preserve">ส่วนที่ 1 </t>
  </si>
  <si>
    <t>สำนักงานคณะกรรมการการอาชีวศึกษา</t>
  </si>
  <si>
    <t xml:space="preserve">วิสัยทัศน์ </t>
  </si>
  <si>
    <t>พันธกิจ</t>
  </si>
  <si>
    <t>เป้าหมายบริการ</t>
  </si>
  <si>
    <t>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</si>
  <si>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</si>
  <si>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</t>
  </si>
  <si>
    <t>ยุทธศาสตร์</t>
  </si>
  <si>
    <t>มาตรการ</t>
  </si>
  <si>
    <t>โครงการ</t>
  </si>
  <si>
    <t>1. วิสัยทัศน์ พันธกิจ และเป้าหมายบริการ</t>
  </si>
  <si>
    <t>2. ยุทธศาสตร์ มาตรการ และโครงการ</t>
  </si>
  <si>
    <t>3. ................................................................................</t>
  </si>
  <si>
    <t>................................................................................</t>
  </si>
  <si>
    <t xml:space="preserve">(อื่น ๆ เช่น ยุทธศาสตร์ และนโยบาย ของรัฐบาล กระทรวง   แผนพัฒนาเศรษฐกิจและสังคม  </t>
  </si>
  <si>
    <t>จุดเน้นสำคัญ)</t>
  </si>
  <si>
    <t>..............................................................................................................................................</t>
  </si>
  <si>
    <t xml:space="preserve">ส่วนที่ 2 </t>
  </si>
  <si>
    <t>ข้อมูลพื้นฐาน</t>
  </si>
  <si>
    <t>ปรัชญา</t>
  </si>
  <si>
    <t>เป้าประสงค์</t>
  </si>
  <si>
    <t>ฯลฯ</t>
  </si>
  <si>
    <t>จุดเน้นในการพัฒนาของสถานศึกษา</t>
  </si>
  <si>
    <t>2. จุดเน้นในการพัฒนาสถานศึกษา และความโดดเด่น</t>
  </si>
  <si>
    <t>กลยุทธ์ และมาตรการ ของสถานศึกษา ปีปัจจุบัน</t>
  </si>
  <si>
    <t>3. กลยุทธ์และมาตรการ ของสถานศึกษา</t>
  </si>
  <si>
    <t>กลยุทธ์ที่ 1</t>
  </si>
  <si>
    <t>มาตรการที่ 1</t>
  </si>
  <si>
    <t>มาตรการที่ 2</t>
  </si>
  <si>
    <t>มาตรการที่ 3</t>
  </si>
  <si>
    <t>มาตรการที่ 4</t>
  </si>
  <si>
    <t>มาตรการที่ 5</t>
  </si>
  <si>
    <t>...................................................................................................................</t>
  </si>
  <si>
    <t>กลยุทธ์ที่ 2</t>
  </si>
  <si>
    <t>กลยุทธ์ที่ 3</t>
  </si>
  <si>
    <t>กลยุทธ์ที่ 4</t>
  </si>
  <si>
    <t>(กลยุทธ์ และมาตรการ ต้องสอดคล้องกับยุทธศาสตร์ มาตรการ ของ สอศ.)</t>
  </si>
  <si>
    <t>............................................................................................................................................</t>
  </si>
  <si>
    <r>
      <t>วิทยาลัย</t>
    </r>
    <r>
      <rPr>
        <sz val="16"/>
        <rFont val="TH Sarabun New"/>
        <family val="2"/>
      </rPr>
      <t xml:space="preserve"> ....................................................................................................................</t>
    </r>
  </si>
  <si>
    <r>
      <t xml:space="preserve">วิทยาลัย  </t>
    </r>
    <r>
      <rPr>
        <sz val="16"/>
        <rFont val="TH Sarabun New"/>
        <family val="2"/>
      </rPr>
      <t>.............................................................................................................</t>
    </r>
  </si>
  <si>
    <r>
      <t xml:space="preserve">1. ปรัชญา  วิสัยทัศน์ พันธกิจ </t>
    </r>
    <r>
      <rPr>
        <sz val="16"/>
        <rFont val="TH Sarabun New"/>
        <family val="2"/>
      </rPr>
      <t xml:space="preserve">.................. </t>
    </r>
    <r>
      <rPr>
        <b/>
        <sz val="20"/>
        <rFont val="TH Sarabun New"/>
        <family val="2"/>
      </rPr>
      <t>ฯลฯ</t>
    </r>
  </si>
  <si>
    <t>ประวัติ ความเป็นมา ของวิทยาลัยฯ</t>
  </si>
  <si>
    <t>4. ประวัติ ความเป็นมา และข้อมูลด้านอาคารสถานที่</t>
  </si>
  <si>
    <t>ข้อมูลด้านอาคารสถานที่</t>
  </si>
  <si>
    <t>จุดเน้นในการพัฒนาสถานศึกษา และความโดดเด่น (ผลงาน/รางวัล)</t>
  </si>
  <si>
    <t>ความโดดเด่นของสถานศึกษา (ผลงาน/รางวัล/เกียรติยศ/ชื่อเสียง)</t>
  </si>
  <si>
    <r>
      <t>ชื่อสถานศึกษา</t>
    </r>
    <r>
      <rPr>
        <sz val="16"/>
        <rFont val="TH Sarabun New"/>
        <family val="2"/>
      </rPr>
      <t xml:space="preserve"> ......................................................................................</t>
    </r>
  </si>
  <si>
    <r>
      <t xml:space="preserve">ชื่อภาษาอังกฤษ </t>
    </r>
    <r>
      <rPr>
        <sz val="16"/>
        <rFont val="TH Sarabun New"/>
        <family val="2"/>
      </rPr>
      <t>....................................................................................</t>
    </r>
  </si>
  <si>
    <r>
      <t xml:space="preserve">ที่ตั้งสถานศึกษา  </t>
    </r>
    <r>
      <rPr>
        <sz val="16"/>
        <rFont val="TH Sarabun New"/>
        <family val="2"/>
      </rPr>
      <t>เลขที่ ................ หมู่ที่ ........ ถนน ...............................................</t>
    </r>
  </si>
  <si>
    <t>ตำบล ..........................................อำเภอ/เขต .................................. รหัส ..................................</t>
  </si>
  <si>
    <r>
      <t xml:space="preserve">โทรศัพท์     </t>
    </r>
    <r>
      <rPr>
        <sz val="16"/>
        <rFont val="TH Sarabun New"/>
        <family val="2"/>
      </rPr>
      <t>โทร. ........................................</t>
    </r>
  </si>
  <si>
    <r>
      <t xml:space="preserve">โทรสาร      </t>
    </r>
    <r>
      <rPr>
        <sz val="16"/>
        <rFont val="TH Sarabun New"/>
        <family val="2"/>
      </rPr>
      <t>โทร. ........................................</t>
    </r>
  </si>
  <si>
    <r>
      <t xml:space="preserve">เว็บไซต์  </t>
    </r>
    <r>
      <rPr>
        <sz val="16"/>
        <rFont val="TH Sarabun New"/>
        <family val="2"/>
      </rPr>
      <t>..................................................................................................................</t>
    </r>
  </si>
  <si>
    <r>
      <t xml:space="preserve">อีเมล </t>
    </r>
    <r>
      <rPr>
        <sz val="16"/>
        <rFont val="TH Sarabun New"/>
        <family val="2"/>
      </rPr>
      <t>.........................................................................................................................</t>
    </r>
  </si>
  <si>
    <t>เนื้อที่ของสถานศึกษา</t>
  </si>
  <si>
    <t>......... ไร่ ............. งาน ...............ตารางวา</t>
  </si>
  <si>
    <t>.................</t>
  </si>
  <si>
    <r>
      <t xml:space="preserve">มีอาคาร </t>
    </r>
    <r>
      <rPr>
        <sz val="16"/>
        <rFont val="TH Sarabun New"/>
        <family val="2"/>
      </rPr>
      <t>รวมทั้งสิ้น</t>
    </r>
  </si>
  <si>
    <t>............................................................</t>
  </si>
  <si>
    <t>จำนวน ................... หลัง ..................ห้อง</t>
  </si>
  <si>
    <t>หลัง  มีห้องทั้งสิ้น ..................... ห้อง ได้แก่</t>
  </si>
  <si>
    <r>
      <t xml:space="preserve">อื่น ๆ </t>
    </r>
    <r>
      <rPr>
        <sz val="16"/>
        <rFont val="TH Sarabun New"/>
        <family val="2"/>
      </rPr>
      <t>เช่น สีประจำ ต้นไม้ สัญลักษณ์  เพลง ของสถานศึกษา</t>
    </r>
  </si>
  <si>
    <r>
      <t xml:space="preserve">วิทยาลัย </t>
    </r>
    <r>
      <rPr>
        <sz val="16"/>
        <rFont val="TH Sarabun New"/>
        <family val="2"/>
      </rPr>
      <t>..............................................................................................................................................</t>
    </r>
  </si>
  <si>
    <t>สำหรับ</t>
  </si>
  <si>
    <t>สถานศึกษา สังกัดสำนักงานคณะกรรมการการอาชีวศึกษา</t>
  </si>
  <si>
    <t>แผนปฏิบัติราชการประจำปี</t>
  </si>
  <si>
    <t>ขั้นตอน และแนวปฏิบัติการจัดทำ</t>
  </si>
  <si>
    <t>สำนักนโยบายและแผนการอาชีวศึกษา</t>
  </si>
  <si>
    <t xml:space="preserve">  17 กันยายน   2557</t>
  </si>
  <si>
    <t>คำชี้แจงและแนวปฏิบัติการจัดทำแผนปฏิบัติราชการ</t>
  </si>
  <si>
    <t>รูปแบบการจัดทำปกแผนปฏิบัติราชการ</t>
  </si>
  <si>
    <t>รูปแบบลักษณะการเขียนคำนำ</t>
  </si>
  <si>
    <t xml:space="preserve"> 2 - 4</t>
  </si>
  <si>
    <t>รูแบบการเขียนสารบัญ</t>
  </si>
  <si>
    <t xml:space="preserve"> 7 - 9</t>
  </si>
  <si>
    <t xml:space="preserve"> - วิสัยทัศน์ พันธกิจ และเป้าหมายบริการ ของ สอศ.</t>
  </si>
  <si>
    <t xml:space="preserve"> - ยุทธศาสตร์ มาตรการ และโครงการ สอศ. </t>
  </si>
  <si>
    <t xml:space="preserve"> - อื่น ๆ  เช่น ยุทธศาสตร์ และนโยบาย ของรัฐบาล กระทรวง</t>
  </si>
  <si>
    <t xml:space="preserve"> 10 - 12</t>
  </si>
  <si>
    <t xml:space="preserve"> - ปรัชญา/วิสัยทัศน์/พันธกิจ/อัตลักษณ์/เอกลักษณ์/อื่น ๆ</t>
  </si>
  <si>
    <t xml:space="preserve"> - จุดเน้นในการพัฒนาสถานศึกษา และความโดดเด่น (ผลงาน/รางวัล)</t>
  </si>
  <si>
    <t xml:space="preserve"> - กลยุทธ์ และมาตรการ ของสถานศึกษา ปีปัจจุบัน</t>
  </si>
  <si>
    <t xml:space="preserve"> - ประวัติ ความเป็นมา และข้อมูลด้านอาคารสถานที่</t>
  </si>
  <si>
    <t xml:space="preserve"> - แผนภูมิโครงสร้างการบริหาร ของสถานศึกษา</t>
  </si>
  <si>
    <t xml:space="preserve"> 13 - 14</t>
  </si>
  <si>
    <t xml:space="preserve"> - ข้อมูลบุคลากร ของสถานศึกษา</t>
  </si>
  <si>
    <t xml:space="preserve"> - ข้อมูลนักเรียน นักศึกษา ของสถานศึกษา</t>
  </si>
  <si>
    <t xml:space="preserve"> - สรุปผลการใช้จ่ายเงิน ปีที่ผ่านมา (ปีงบประมาณ พ.ศ. 2557)</t>
  </si>
  <si>
    <t xml:space="preserve"> - ประมาณการรายรับ - รายจ่าย ของสถานศึกษา ในปี 2558</t>
  </si>
  <si>
    <t xml:space="preserve"> - สรุปงบหน้ารายจ่าย</t>
  </si>
  <si>
    <t xml:space="preserve"> - ปฏิทินปฏิบัติราชการ/การดำเนินงานตามโครงการ</t>
  </si>
  <si>
    <t>5. แผนภูมิโครงสร้างการบริหาร</t>
  </si>
  <si>
    <t>6. ข้อมูลบุคลากร</t>
  </si>
  <si>
    <r>
      <t xml:space="preserve">วิทยาลัย </t>
    </r>
    <r>
      <rPr>
        <sz val="16"/>
        <rFont val="TH Sarabun New"/>
        <family val="2"/>
      </rPr>
      <t>...............................................................</t>
    </r>
  </si>
  <si>
    <t>อื่น ๆ เช่น ผัง ประกันคุณภาพ ความร่วมมือ  เครือข่าย วิทยาเขต สาขา ศูนย์  เป็นต้น</t>
  </si>
  <si>
    <t>อัตรากำลัง ปี 2558</t>
  </si>
  <si>
    <t xml:space="preserve">    ข้อมูล ณ วันที่ ...............................................................</t>
  </si>
  <si>
    <t>ผู้ให้ข้อมูล ...........................................................................</t>
  </si>
  <si>
    <t>ข้าราชการ</t>
  </si>
  <si>
    <t>ผู้บริหาร</t>
  </si>
  <si>
    <t>ข้าราชการครู</t>
  </si>
  <si>
    <t>ลูกจ้างประจำ</t>
  </si>
  <si>
    <t>ทำหน้าที่สอน</t>
  </si>
  <si>
    <t>ทั่วไป/สนับสนุน</t>
  </si>
  <si>
    <t>พนักงานราชการ</t>
  </si>
  <si>
    <t>ลูกจ้างชั่วคราว</t>
  </si>
  <si>
    <t>คน</t>
  </si>
  <si>
    <t xml:space="preserve">มีบุคลากรทั้งสิ้น  </t>
  </si>
  <si>
    <r>
      <t xml:space="preserve">อัตรากำลังของ </t>
    </r>
    <r>
      <rPr>
        <sz val="16"/>
        <rFont val="TH Sarabun New"/>
        <family val="2"/>
      </rPr>
      <t>............................................................</t>
    </r>
    <r>
      <rPr>
        <b/>
        <sz val="16"/>
        <rFont val="TH Sarabun New"/>
        <family val="2"/>
      </rPr>
      <t xml:space="preserve">       </t>
    </r>
  </si>
  <si>
    <t>มีข้าราชการ/ลูกจ้าง มาช่วยราชการ</t>
  </si>
  <si>
    <t>ฉ.</t>
  </si>
  <si>
    <t>ช.</t>
  </si>
  <si>
    <t>มีอัตราว่าง ไม่มีคนครอง</t>
  </si>
  <si>
    <t>มีข้าราชการ/ลูกจ้าง ไปช่วยราชการที่อื่น</t>
  </si>
  <si>
    <t>ข้อมูลบุคลากร จำแนกตามวุฒิการศึกษา</t>
  </si>
  <si>
    <t xml:space="preserve"> - ต่ำกว่า ม.6</t>
  </si>
  <si>
    <t xml:space="preserve"> - ปวช./ม.6</t>
  </si>
  <si>
    <t xml:space="preserve"> - ปริญญาตรี</t>
  </si>
  <si>
    <t xml:space="preserve"> - ปริญญาโท</t>
  </si>
  <si>
    <t xml:space="preserve"> - ปริญญาเอก</t>
  </si>
  <si>
    <t>ครูผู้สอน</t>
  </si>
  <si>
    <t>เจ้าหน้าที่ทั่วไป/สนับสนุน</t>
  </si>
  <si>
    <t>ข้าราชการพลเรือน</t>
  </si>
  <si>
    <t xml:space="preserve"> - ปวส./อนุปริญญาตรี</t>
  </si>
  <si>
    <t>รวม</t>
  </si>
  <si>
    <t xml:space="preserve"> - จ้างด้วยงบดำเนินงาน</t>
  </si>
  <si>
    <t xml:space="preserve"> - จ้างด้วยงบเงินอุดหนุน</t>
  </si>
  <si>
    <t xml:space="preserve"> - จ้างด้วยงบบุคลากร</t>
  </si>
  <si>
    <t>ข้อมูลลูกจ้างชั่วคราว จำแนกตามแหล่งเงินที่จ้าง</t>
  </si>
  <si>
    <t xml:space="preserve"> - จ้างด้วยเงินรายได้ (บกศ.)</t>
  </si>
  <si>
    <t xml:space="preserve"> - จ้างด้วยเงินอื่น ๆ</t>
  </si>
  <si>
    <t>………………</t>
  </si>
  <si>
    <t>ข้อมูลบุคลากรทั้งหมด จำแนกตามหน้าที่ ความรับผิดชอบ</t>
  </si>
  <si>
    <t>ชื่อ - สกุล</t>
  </si>
  <si>
    <t>วุฒิการศึกษา</t>
  </si>
  <si>
    <t>6.3.1. ข้าราชการ</t>
  </si>
  <si>
    <t>ปฏิบัติหน้าที่</t>
  </si>
  <si>
    <t>สอนวิชา</t>
  </si>
  <si>
    <t>(ป.เอก/โท/ตรี...)</t>
  </si>
  <si>
    <t>1. นาย ..........................................</t>
  </si>
  <si>
    <t>ป.โท</t>
  </si>
  <si>
    <t>....................</t>
  </si>
  <si>
    <t>(ข้าราชการครู และข้าราชการพลเรือน)</t>
  </si>
  <si>
    <t>6.3.2. ลูกจ้าประจำ</t>
  </si>
  <si>
    <t>ม.6</t>
  </si>
  <si>
    <t>6.3.3. พนักงานราชการ</t>
  </si>
  <si>
    <t>สนับสนุน/ธุรการทั่วไป</t>
  </si>
  <si>
    <t>ป.ตรี</t>
  </si>
  <si>
    <t>6.3.4. ลูกจ้างชั่วคราว</t>
  </si>
  <si>
    <t>16 - 19</t>
  </si>
  <si>
    <t>7. ข้อมูลนักเรียน นักศึกษา</t>
  </si>
  <si>
    <t xml:space="preserve">ปีการศึกษา 2557  (ปีปัจจุบัน) </t>
  </si>
  <si>
    <t>ประเภทวิชา/สาขา</t>
  </si>
  <si>
    <t>ภาคเรียนที่ 2/2557(ปีปัจจุบัน)</t>
  </si>
  <si>
    <t>ระดับ ปวช.</t>
  </si>
  <si>
    <t>ปี่ที่ 1</t>
  </si>
  <si>
    <t>ปี่ที่ 2</t>
  </si>
  <si>
    <t>ปี่ที่ 3</t>
  </si>
  <si>
    <t>ระดับ ปวส.</t>
  </si>
  <si>
    <t>ระดับ ป.ตรี/ปทส.</t>
  </si>
  <si>
    <t>รวมทั้งสิ้น</t>
  </si>
  <si>
    <t>หน่วย : คน</t>
  </si>
  <si>
    <t>ระยะสั้น</t>
  </si>
  <si>
    <t xml:space="preserve"> - สาขาวิชา/งาน ........................................</t>
  </si>
  <si>
    <t>1. ประเภทวิชา ..........................................</t>
  </si>
  <si>
    <t>2. ประเภทวิชา ..........................................</t>
  </si>
  <si>
    <t>3. ประเภทวิชา ..........................................</t>
  </si>
  <si>
    <t>1. หลักสูตรในระบบ/ต่อเนื่อง</t>
  </si>
  <si>
    <t>2. หลักสูตรนอกระบบ/ระยะสั้น</t>
  </si>
  <si>
    <t xml:space="preserve">   2.1 หลักสูตรวิชาชีพระยะสั้น</t>
  </si>
  <si>
    <t xml:space="preserve">   2.2 หลักสูตรเสริมวิชาชีพ (แกนมัธยม)</t>
  </si>
  <si>
    <t>ทั้งปีการศึกษา (2557)</t>
  </si>
  <si>
    <t>................</t>
  </si>
  <si>
    <t>หลักสูตรเกษตรฯระยะสั้น</t>
  </si>
  <si>
    <t>หลักสูตระยะสั้น ตชด.</t>
  </si>
  <si>
    <t>หลักสูตร ปชด.</t>
  </si>
  <si>
    <t>หลักสูตอื่น ๆ</t>
  </si>
  <si>
    <t>7.1 จำนวนนักเรียนนักศึกษา ปัจจุบัน</t>
  </si>
  <si>
    <t>7.2 เป้าหมายจำนวนนักเรียน นักศึกษา</t>
  </si>
  <si>
    <t xml:space="preserve">ปีการศึกษา 2558  (ปีต่อไป) </t>
  </si>
  <si>
    <t>...................................</t>
  </si>
  <si>
    <t>ทั้งปีการศึกษา (2558)</t>
  </si>
  <si>
    <t>ภาคเรียนที่ 1/2558(ปีต่อไป)</t>
  </si>
  <si>
    <t xml:space="preserve"> 20 - 21</t>
  </si>
  <si>
    <t>รูปแบบ ส่วนที่ 2 ข้อมูลพื้นฐานของสถานศึกษา</t>
  </si>
  <si>
    <t xml:space="preserve">รูปแบบ  ส่วนที่ 1 บทนำ </t>
  </si>
  <si>
    <t>รูปแบบ ส่วนที่ 3 แผนปฏิบัติราชการและแผนใช้จ่ายเงินงบประมาณ</t>
  </si>
  <si>
    <t xml:space="preserve">ส่วนที่ 3 </t>
  </si>
  <si>
    <t>3.1 สรุปผลการใช้จ่ายเงิน ปีที่ผ่านมา (ปีงบประมาณ พ.ศ. 2557)</t>
  </si>
  <si>
    <t>แผนงาน/งบรายจ่าย</t>
  </si>
  <si>
    <t>ผลการใช้จ่ายเงินปีปัจจุบัน (ปี 2557) ผลผลิต/โครงการ</t>
  </si>
  <si>
    <t>ผลผลิต</t>
  </si>
  <si>
    <t>ปวช.</t>
  </si>
  <si>
    <t>ปวส.</t>
  </si>
  <si>
    <t>สิ่งประดิษฐ์/หุ่นยนต์</t>
  </si>
  <si>
    <t>วิจัยสร้างองค์ความรู้</t>
  </si>
  <si>
    <t>1.โครงการ................... ..........................................</t>
  </si>
  <si>
    <t>2.โครงการ................... ..........................................</t>
  </si>
  <si>
    <t>4.โครงการ................... ..........................................</t>
  </si>
  <si>
    <t>3โครงการ................... ..........................................</t>
  </si>
  <si>
    <t>5.โครงการ................... ..........................................</t>
  </si>
  <si>
    <t>หน่วย : บาท</t>
  </si>
  <si>
    <t>เป็นเงิน</t>
  </si>
  <si>
    <t xml:space="preserve"> - งบบุคลากร</t>
  </si>
  <si>
    <t xml:space="preserve"> 1. แผนงาน .....................</t>
  </si>
  <si>
    <t xml:space="preserve"> - งบบุคลากร </t>
  </si>
  <si>
    <t xml:space="preserve"> - งบดำเนินงาน</t>
  </si>
  <si>
    <t xml:space="preserve"> - งบลงทุน</t>
  </si>
  <si>
    <t xml:space="preserve"> - งบเงินอุดหนุน</t>
  </si>
  <si>
    <t xml:space="preserve"> - งบรายจ่ายอื่น</t>
  </si>
  <si>
    <t xml:space="preserve"> 2. แผนงาน .....................</t>
  </si>
  <si>
    <t>3.2 ประมาณการรายรับ - รายจ่าย  ปีงบประมาณ พ.ศ. 2558 (ปีต่อไป)</t>
  </si>
  <si>
    <t xml:space="preserve">งบบุคลากร </t>
  </si>
  <si>
    <t>งบดำเนินงาน</t>
  </si>
  <si>
    <t>งบรายจ่ายอื่น</t>
  </si>
  <si>
    <t>บาท</t>
  </si>
  <si>
    <t>1. ประมาณการรายรับ</t>
  </si>
  <si>
    <t xml:space="preserve"> ก. เงินรายได้ (บกศ.) ยกมา</t>
  </si>
  <si>
    <t xml:space="preserve"> ข. เงินงบประมาณ ปี 2558 (ปีต่อไป) ที่คาดว่าจะได้รับ</t>
  </si>
  <si>
    <t>2. ประมาณการรายจ่าย</t>
  </si>
  <si>
    <t>งบลงทุน</t>
  </si>
  <si>
    <t>งบเงินอุดหนุน</t>
  </si>
  <si>
    <t xml:space="preserve"> - เงินเดือน</t>
  </si>
  <si>
    <t xml:space="preserve"> - ค่าจ้างประจำ</t>
  </si>
  <si>
    <t xml:space="preserve"> - ค่าตอบแทนพนักงานราชการ</t>
  </si>
  <si>
    <t xml:space="preserve"> -  ..............................................</t>
  </si>
  <si>
    <t xml:space="preserve"> - ยอดยกมาจากปีปัจจุบัน</t>
  </si>
  <si>
    <t xml:space="preserve"> - คาดว่ามีรายรับในปีต่อไป</t>
  </si>
  <si>
    <t xml:space="preserve">เงินวิทยฐานะ </t>
  </si>
  <si>
    <t>เงินประจำตำแหน่ง</t>
  </si>
  <si>
    <t>ค่าเบี้ยประชุมกรรมการ</t>
  </si>
  <si>
    <t>ค่าใช้จ่ายในการเดินทางไปราชการ</t>
  </si>
  <si>
    <t>ค่าซ่อมรถยนต์ราชการ</t>
  </si>
  <si>
    <t>ค่าซ่อมครุภัณฑ์</t>
  </si>
  <si>
    <t>ค่าซ่อมสิ่งก่อสร้าง</t>
  </si>
  <si>
    <t>ค่าจ้างเหมาบริการ</t>
  </si>
  <si>
    <t>ค่าเงินสมทบประกันสังคม</t>
  </si>
  <si>
    <t>วัสดุสำนักงาน</t>
  </si>
  <si>
    <t>วัสดุเชื้อเพลิงและหล่อลื่น</t>
  </si>
  <si>
    <t>วัสดุการศึกษา</t>
  </si>
  <si>
    <t>วัสดุงานบ้านงานครัว</t>
  </si>
  <si>
    <t>วัสดุหนังสือ วารสารและตำรา</t>
  </si>
  <si>
    <t>วัสดุคอมพิวเตอร์</t>
  </si>
  <si>
    <t>วัสดุก่อสร้าง</t>
  </si>
  <si>
    <t>วัสดุยานพาหนะและขนส่ง</t>
  </si>
  <si>
    <t>ค่าโทรศัพท์</t>
  </si>
  <si>
    <t>ค่าน้ำประปา</t>
  </si>
  <si>
    <t>ค่าไฟฟ้า</t>
  </si>
  <si>
    <t xml:space="preserve">  3.1 ครุภัณฑ์</t>
  </si>
  <si>
    <t xml:space="preserve">  3.2 สิ่งก่อสร้าง</t>
  </si>
  <si>
    <t>รายการค่าใช้จ่าย/รายจ่ายตามงบประมาณ</t>
  </si>
  <si>
    <t>เงินเดือนข้าราชการ</t>
  </si>
  <si>
    <t>ค่าตอบแทนรายเดือนข้าราชการ</t>
  </si>
  <si>
    <t>เงินอื่น ๆ</t>
  </si>
  <si>
    <t xml:space="preserve"> -  งบดำเนินงาน</t>
  </si>
  <si>
    <t>เงินค่าตอบแทนนอกเวลา</t>
  </si>
  <si>
    <t>เงินค่าสอนพิเศษ</t>
  </si>
  <si>
    <t xml:space="preserve">          - ค่าวัสดุ</t>
  </si>
  <si>
    <t xml:space="preserve">      - ค่าตอบแทน</t>
  </si>
  <si>
    <t xml:space="preserve">      - ค่าใช้สอย</t>
  </si>
  <si>
    <t>เงินรายได้</t>
  </si>
  <si>
    <t>บกศ.</t>
  </si>
  <si>
    <t xml:space="preserve"> - สำรองเพื่อสนับสนุนงานนโยบาย สอศ. กระทรวง พื้นที่</t>
  </si>
  <si>
    <t>24 - 27</t>
  </si>
  <si>
    <t>โครงการที่ ..........</t>
  </si>
  <si>
    <t>โครงการ ....................................................................................................</t>
  </si>
  <si>
    <t>ชื่อบุคคล/หน่วยงานรับผิดชอบ</t>
  </si>
  <si>
    <t>..........................................................................</t>
  </si>
  <si>
    <t>ลักษณะโครงการ</t>
  </si>
  <si>
    <t>โครงการตาม พ.ร.บ.งบประมาณ</t>
  </si>
  <si>
    <t>โครงการตามภาระงานประจำ</t>
  </si>
  <si>
    <t>โครงการพิเศษ (ไมใช้งบประมาณ สอศ.)</t>
  </si>
  <si>
    <t>ความสอดคล้อง/เชื่อมโยง/ภายใต้ ยุทธศาสตร์ นโยบาย จุดเน้น และมาตรการ</t>
  </si>
  <si>
    <t>..................................................................................................................................</t>
  </si>
  <si>
    <t>สภาพปัจจุบัน/หลักการและเหตุผล</t>
  </si>
  <si>
    <t>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</si>
  <si>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</t>
  </si>
  <si>
    <t>วัตถุประสงค์</t>
  </si>
  <si>
    <t>เพื่อ ......................................................................................................................................</t>
  </si>
  <si>
    <t>เป้าหมาย และตัวชี้วัดสำเร็จ</t>
  </si>
  <si>
    <t>เชิงปริมาณ</t>
  </si>
  <si>
    <t>6.1.1 ..................................................................................................................................</t>
  </si>
  <si>
    <t>6.1.2 ..................................................................................................................................</t>
  </si>
  <si>
    <t>เชิงคุณภาพ</t>
  </si>
  <si>
    <t>6.2.1 ..................................................................................................................................</t>
  </si>
  <si>
    <t>6.2.2 ..................................................................................................................................</t>
  </si>
  <si>
    <t>กิจกรรมและหรือขั้นตอนดำเนินการ/ระยะเวลา/สถานที่</t>
  </si>
  <si>
    <t>งบประมาณ/ทรัพยากร และแหล่งที่มา การดำเนินโครงการ</t>
  </si>
  <si>
    <r>
      <t xml:space="preserve">จากเงิน </t>
    </r>
    <r>
      <rPr>
        <sz val="16"/>
        <rFont val="TH Sarabun New"/>
        <family val="2"/>
      </rPr>
      <t xml:space="preserve">............................................................................... </t>
    </r>
    <r>
      <rPr>
        <b/>
        <sz val="16"/>
        <rFont val="TH Sarabun New"/>
        <family val="2"/>
      </rPr>
      <t>งบ</t>
    </r>
    <r>
      <rPr>
        <sz val="16"/>
        <rFont val="TH Sarabun New"/>
        <family val="2"/>
      </rPr>
      <t xml:space="preserve"> .............................................</t>
    </r>
  </si>
  <si>
    <t>เป็นเงินงบประมาณทั้งสิ้น</t>
  </si>
  <si>
    <t>บาท ได้แก่</t>
  </si>
  <si>
    <t>ผลที่คาดว่าได้รับ</t>
  </si>
  <si>
    <t>การติดตาม และการประเมินผล โครงการ</t>
  </si>
  <si>
    <t xml:space="preserve"> - รายละเอียดวิธีเขียนโครงการ</t>
  </si>
  <si>
    <t>ปฏิทินการปฏิบัติราชการ/ดำเนินงาน ตามภาระงานประจำ/โครงการ/กิจกรรม และแผนใช้จ่ายเงิน</t>
  </si>
  <si>
    <t>ปีงบประมาณประจำปี พ.ศ. 2558</t>
  </si>
  <si>
    <t>ที่</t>
  </si>
  <si>
    <t>งาน/โครงการ/กิจกรรม</t>
  </si>
  <si>
    <t>งบประมาณ</t>
  </si>
  <si>
    <t>แผนการใช้จ่ายงบประมาณ ปี 2558</t>
  </si>
  <si>
    <t>งบรายจ่าย/รายการ</t>
  </si>
  <si>
    <t>ที่ใช้</t>
  </si>
  <si>
    <t>รวมไตรมาส 1</t>
  </si>
  <si>
    <t>รวมไตรมาส 2</t>
  </si>
  <si>
    <t>รวมไตรมาส 3</t>
  </si>
  <si>
    <t>รวมไตรมาส 4</t>
  </si>
  <si>
    <t>รวมเป็นเงิน</t>
  </si>
  <si>
    <t>รวมทั้งสิ้นเป็นเงินงบประมาณ</t>
  </si>
  <si>
    <t>งานตามภาระงานประจำ</t>
  </si>
  <si>
    <t xml:space="preserve">  - ค่าครุภัณฑ์</t>
  </si>
  <si>
    <t xml:space="preserve">  - ค่าสิ่งก่อสร้าง</t>
  </si>
  <si>
    <t>โครงการ ....................................................</t>
  </si>
  <si>
    <t>โครงการตาม พ.ร.บ.ตามงบประมาณ</t>
  </si>
  <si>
    <t>ชื่อ - สกุล/</t>
  </si>
  <si>
    <t>งาน/แผนก ที่ใช้จ่าย</t>
  </si>
  <si>
    <t>โครงการพิเศษ (ไม่ใช้เงิน สอศ./สถานศึกษา)</t>
  </si>
  <si>
    <t>โครงการตามภาระงานสถานศึกษา</t>
  </si>
  <si>
    <t>จัดเตรียมข้อมูลเบื้องต้น/สำคัญ ที่ใช้ในการจัดทำแผน</t>
  </si>
  <si>
    <t>ลำดับขั้นตอน</t>
  </si>
  <si>
    <t>ผู้รับผิดชอบ/แหล่ง</t>
  </si>
  <si>
    <t>1.1 ข้อมูลอาคารสถานที่</t>
  </si>
  <si>
    <t>งานอาคาร/พัสดุ</t>
  </si>
  <si>
    <t>1.2 ข้อมูลบุคลากร</t>
  </si>
  <si>
    <t>งานบุคลากร/การเงิน</t>
  </si>
  <si>
    <t>1.3 ข้อมูลนักเรียนนักศึกษา</t>
  </si>
  <si>
    <t>งานทะเบียน/ศูนย์ข้อมูล</t>
  </si>
  <si>
    <t>1.4 ข้อมูลงบประมาณ</t>
  </si>
  <si>
    <t>งานการเงิน/บัญชี</t>
  </si>
  <si>
    <t>1.5 อื่น ๆ เช่น แผนงาน ประวัติ ประกันคุณภาพ</t>
  </si>
  <si>
    <t>งานวางแผนฯ</t>
  </si>
  <si>
    <t>เสนอผู้อำนวยการ อนุญาต เพื่อแจ้งงาน/แผนกวิชา เสนองาน โครงการ</t>
  </si>
  <si>
    <t>จัดให้มีการประชุมพิจารณา ในระดับต่าง ๆ</t>
  </si>
  <si>
    <t>จัดทำรายละเอียด(ร่าง) เสนอคณะกรรมการพิจารณา</t>
  </si>
  <si>
    <t>กรรมการ ประชุมพิจารณาตัดสินใจและประมาณการใช้จ่ายเงินประจำปี</t>
  </si>
  <si>
    <t>คณะกรรมการเห็นชอบแผนปฏิบัติราชการ จัดทำเล่มจริงอย่างน้อย 5 เล่ม</t>
  </si>
  <si>
    <t>งานแผนฯ ปรับแก้ไขตามคณะกรรมการเห็นชอบ แล้วเสนออีกครั้ง</t>
  </si>
  <si>
    <t>หากมีการปรับเปลี่ยนแผน/โครงการ ต้องขออนุมัติผู้อำนวยการทุกครั้ง/ทุกเรื่อง</t>
  </si>
  <si>
    <t>การดำเนินการงาน/โครงการ/กิจกรรมใด ๆ ต้องมีการผ่านงานวางแผน และฝ่าย</t>
  </si>
  <si>
    <t>แผนงานและความร่วมมือ ทุกคร้ง เพื่อตัดยอดเงินและควบคุมการใช้จ่ายเงิน</t>
  </si>
  <si>
    <t xml:space="preserve">พร้อมCD จัดส่งให้ สนผ.สอศ.   ฝ่ายวิชาการ ฝ่ายบริหารทรัพยกร ฝ่ายพัฒนา </t>
  </si>
  <si>
    <t>กิจการฯ  ฝ่ายแผนงานและความร่วมมือ และงานวางแผนและงบประมาณ</t>
  </si>
  <si>
    <t>ให้เป็นตามแผนปฏิบัติราชการ</t>
  </si>
  <si>
    <t>โดยผ่านผ่านงานวางแผน และฝ่ายแผนงานและความร่วมมือ</t>
  </si>
  <si>
    <t>ผู้อำนวยการ เป็นผู้อนุมัติการปรับเปลี่ยนแผน และจะดำเนิการได้ตามที่ปรับแผนฯ</t>
  </si>
  <si>
    <t>ต้องได้รับการอนุมัติก่อน โดยต้องมีหลักฐานการอนุมัติปรับแผน/โครงการ/กิจกรรม/</t>
  </si>
  <si>
    <t>งบประมาณ แนบในเอกสารแผนปฏิบัติราชการ และต้องแจ้งให้ผู้ถือแผนทุกคนทราบ</t>
  </si>
  <si>
    <t>งานบริหารงานทั่วไป</t>
  </si>
  <si>
    <t>งาน/แผนกวิชา</t>
  </si>
  <si>
    <t>งานวางแผนฯ/</t>
  </si>
  <si>
    <t>งานบริหารทั่วไป</t>
  </si>
  <si>
    <t>ห้ามเปลี่ยนแปลงแบบฟอร์ม หรือรูปแบบ ที่จะทำให้ข้อมูลคลาดเคลื่อน</t>
  </si>
  <si>
    <t>โทร  02-281-5555 ต่อ 1318, 1319</t>
  </si>
  <si>
    <t>29 -31</t>
  </si>
  <si>
    <t xml:space="preserve">ส่วนที่ 4 </t>
  </si>
  <si>
    <t>(ทำหน้าที่สอน ธุรการ ทั่วไป)</t>
  </si>
  <si>
    <t xml:space="preserve"> - ค่าสาธารณูปโภค (ขั้นต่ำ)</t>
  </si>
  <si>
    <t>วิทยาลัยอาชีวศึกษาสุรินทร์</t>
  </si>
  <si>
    <r>
      <t>วิทยาลัยอาชีวศึกษาสุรินทร์</t>
    </r>
    <r>
      <rPr>
        <sz val="16"/>
        <rFont val="TH Sarabun New"/>
        <family val="2"/>
      </rPr>
      <t xml:space="preserve">  </t>
    </r>
    <r>
      <rPr>
        <b/>
        <sz val="16"/>
        <rFont val="TH Sarabun New"/>
        <family val="2"/>
      </rPr>
      <t>จังหวัดสุรินทร์</t>
    </r>
  </si>
  <si>
    <t xml:space="preserve">ค่าตอบแทนพนักงานราชการ </t>
  </si>
  <si>
    <t>ค่าครองชีพ</t>
  </si>
  <si>
    <t xml:space="preserve">   ครูพิเศษสอนต่างชาติรายเดือน</t>
  </si>
  <si>
    <t xml:space="preserve">   ครูพิเศษสอนต่างชาติรายชั่วโมง</t>
  </si>
  <si>
    <t xml:space="preserve">   เจ้าหน้าที่ธุรการ/คนงาน</t>
  </si>
  <si>
    <t xml:space="preserve">     ช่างชำนาญ 1x11,900x12</t>
  </si>
  <si>
    <t>ค่าจ้างลูกจ้างประจำ/ชั่วคราว</t>
  </si>
  <si>
    <t>เทอม2/57</t>
  </si>
  <si>
    <t>เทอม1/58</t>
  </si>
  <si>
    <t>9 คน ตช รายชม.</t>
  </si>
  <si>
    <t>ค่าตอบแทนเงินเดือนเต็มขั้น</t>
  </si>
  <si>
    <t>ค่าอาหารทำการนอกเวลา</t>
  </si>
  <si>
    <t>5%ของเงินเดือน</t>
  </si>
  <si>
    <t>ค่าเช่าบ้าน (ขั้นต่ำ)</t>
  </si>
  <si>
    <t>ค่าเช่าทรัพย์สิน (ขั้นต่ำ)</t>
  </si>
  <si>
    <t>ค่าเช่ารถยนต์ (ขั้นต่ำ)</t>
  </si>
  <si>
    <t>วัสดุโฆษณาและเผยแพร่</t>
  </si>
  <si>
    <t>วัสดุไฟฟ้า</t>
  </si>
  <si>
    <t>วัสดุเวชภัณฑ์และวัสดุการแพทย์</t>
  </si>
  <si>
    <t>วัสดุปรับปรุงภูมิทัศน์ (ค่ารักษาสภาพแวดล้อม)</t>
  </si>
  <si>
    <t>วัสดุซ่อมครุภัณฑ์</t>
  </si>
  <si>
    <t>ค่าไปรษณีย์</t>
  </si>
  <si>
    <t>ค่าเช่าอินเตอร์เน็ต</t>
  </si>
  <si>
    <t>โครงการต่าง ๆ (เบิกจากงบดำเนินงาน)</t>
  </si>
  <si>
    <t>1. โครงการด้านกลุ่มอาชีพ</t>
  </si>
  <si>
    <t xml:space="preserve">       โครงการพัฒนาและประเมินมาตรฐานวิชาชีพ</t>
  </si>
  <si>
    <t>2. โครงการด้านผู้เรียน</t>
  </si>
  <si>
    <t xml:space="preserve">       โครงการแนะแนวสัญจรการเรียนอาชีวศึกษาและสร้างค่านิยมในอาชีพ</t>
  </si>
  <si>
    <t xml:space="preserve">       โครงการผลิตแผ่นพับแนะนำเส้นทางสู่อาชีพ</t>
  </si>
  <si>
    <t xml:space="preserve">       โครงการสร้างเครือข่ายพันธมิตรเพื่องานแนะแนว</t>
  </si>
  <si>
    <t xml:space="preserve">       โครงการอาชีวศึกษาดีเด่น</t>
  </si>
  <si>
    <t xml:space="preserve">       โครงการประเมินมาตรฐานองค์การวิชาชีพระดับภาค/ชาติ</t>
  </si>
  <si>
    <t xml:space="preserve">       โครงการประกาศเกียรตินิยมนักเรียนนักศึกษา</t>
  </si>
  <si>
    <t xml:space="preserve">       โครงการปัจฉิมนิเทศ</t>
  </si>
  <si>
    <t xml:space="preserve">       โครงการพัฒนาศักยภาพผู้เรียนเพื่อเตรียมความพร้อมรับการทดสอบระดับชาติด้านอาชีวศึกษา (V-NET)</t>
  </si>
  <si>
    <t>3. โครงการด้านสถานศึกษา</t>
  </si>
  <si>
    <t xml:space="preserve">       โครงการอนุรักษ์ทรัพยากรธรรมชาติและรักษาสภาพแวดล้อม</t>
  </si>
  <si>
    <t>4. โครงการด้านวิจัยและจัดการองค์ความรู้</t>
  </si>
  <si>
    <t>1. แผนการผลิตและพัฒนากำลังอาชีวศึกษา</t>
  </si>
  <si>
    <t>2. แผนการจัดการองค์ความรู้ด้านอาชีวศึกษา</t>
  </si>
  <si>
    <t>ผลผลิตที่ 3 : ผู้รับบริการฝึกอบรมและพัฒนาวิชาชีพระยะสั้น</t>
  </si>
  <si>
    <t>ผลผลิตที่ 1 : ผู้สำเร็จการศึกษาระดับประกาศนียบัตรวิชาชีพ</t>
  </si>
  <si>
    <t>ผลผลิตที่ 2 : ผู้สำเร็จการศึกษาระดับประกาศนียบัตรวิชาชีพชั้นสูง</t>
  </si>
  <si>
    <t>ผลผลิตที่ 5 : วิจัยสร้างองค์ความรู้</t>
  </si>
  <si>
    <t xml:space="preserve">       โครงการประกวดและเผยแพร่ผลงานนวัตกรรมสิ่งประดิษฐ์ งานสร้างสรรค์หรืองานวิจัยของครู</t>
  </si>
  <si>
    <t>5. โครงการด้านการบริหารจัดการ</t>
  </si>
  <si>
    <t xml:space="preserve">       โครงการประชาคมแผนปฏิบัติการประจำปี</t>
  </si>
  <si>
    <t xml:space="preserve">       โครงการพัฒนาระบบการตรวจสอบควบคุมภายใน</t>
  </si>
  <si>
    <t xml:space="preserve">       โครงการพัฒนาระบบเทคโนโลยีสารสนเทศ</t>
  </si>
  <si>
    <t xml:space="preserve">       โครงการประเมินความพึงพอใจของสถานประกอบการที่มีต่อผู้สำเร็จการศึกษา</t>
  </si>
  <si>
    <t xml:space="preserve">       โครงการประเมินความพึงพอใจของผู้เรียนที่มีต่อการจัดการเรียนการสอน</t>
  </si>
  <si>
    <t xml:space="preserve">       โครงการพัฒนาหลักสูตรฐานสมรรถนะตามความต้องการของสถานประกอบการ</t>
  </si>
  <si>
    <t>6. โครงการด้านครูและบุคลากรอาชีวศึกษา</t>
  </si>
  <si>
    <t xml:space="preserve">       โครงการพัฒนาครู บุคลากรด้านวิชาการวิชาชีพ</t>
  </si>
  <si>
    <t>รวมใช้</t>
  </si>
  <si>
    <t xml:space="preserve">       เงินสำรองฉุกเฉิน</t>
  </si>
  <si>
    <t xml:space="preserve">       โครงการสวนพฤกษศาสตร์</t>
  </si>
  <si>
    <t xml:space="preserve">       โครงการศึกษาดูงานของครูและบุคลากรทั้งในและต่างประเทศ</t>
  </si>
  <si>
    <t>1. โครงการความร่วมมือผลิตกำลังคนฯ</t>
  </si>
  <si>
    <t>3. โครงการเตรียมความพร้อมสู่ประชาคมอาเซ๊ยน</t>
  </si>
  <si>
    <t>4. โครงการเรียนฟรี 15 ปี</t>
  </si>
  <si>
    <t xml:space="preserve">       โครงการกองทุนเงินให้กู้ยืมเพื่อการศึกษา  (เงินกองทุน กยศ.)</t>
  </si>
  <si>
    <t xml:space="preserve">       โครงการนิเทศการสอน</t>
  </si>
  <si>
    <t>ค่ากิจกรรม</t>
  </si>
  <si>
    <t>บกศเท่ากับ</t>
  </si>
  <si>
    <t>ค่าจัดการ</t>
  </si>
  <si>
    <t>ผลผลิตที่ 4 : สิ่งประดิษฐ์/หุ่นยนต์/โครงงานวิทยาศาสตร์</t>
  </si>
  <si>
    <t>อื่น ๆ</t>
  </si>
  <si>
    <t>กิจกรรม</t>
  </si>
  <si>
    <t>จัดการเรียน</t>
  </si>
  <si>
    <t>โอน1 50%</t>
  </si>
  <si>
    <t>โอนแจ้งไว้</t>
  </si>
  <si>
    <t>ลดลง</t>
  </si>
  <si>
    <t>โอน100%</t>
  </si>
  <si>
    <t>ครุภัณฑ์เพิ่ม</t>
  </si>
  <si>
    <t>ธนาคารโรงเรียน</t>
  </si>
  <si>
    <t>แอร์</t>
  </si>
  <si>
    <t>โปรเจคเตอร์</t>
  </si>
  <si>
    <t>สื่อ</t>
  </si>
  <si>
    <t>โครงการบริหารความเสี่ยง</t>
  </si>
  <si>
    <t>โครงการระบบการช่วยเหลือเฝ้าระวัง</t>
  </si>
  <si>
    <t>โครงการลดปัญหาการออกกลางคัน</t>
  </si>
  <si>
    <t>โครงการดนตรี กีฬา (คนพันธุ์R)</t>
  </si>
  <si>
    <t>อบรมครูที่ปรึกษา</t>
  </si>
  <si>
    <t>ใช้งบออกกลางคัน(กรม)</t>
  </si>
  <si>
    <t>ค่าครองชีพใหม่ ให้ 1000 ตั้งแต่ พ.ค.-ก.ย. (อุดหนุน)</t>
  </si>
  <si>
    <t>ค่าครองชีพใหม่ ให้ 1000 ตั้งแต่ พ.ค.-ก.ย. (บกศ.)</t>
  </si>
  <si>
    <t>ปีนี้เพิ่ม เจ้าหน้าที่อาคารฯ1คน เดิม28</t>
  </si>
  <si>
    <t>เพิ่มคนขับรถ1คน เดิม3</t>
  </si>
  <si>
    <t>โครงการจัดหาครุภัณฑ์เพื่อสนับสนุนการจัดการเรียนการสอน (4  ฝ่าย x 100,000)</t>
  </si>
  <si>
    <t>รวมครูการุณีและครูสินีนาถ75,000</t>
  </si>
  <si>
    <t>เปลี่ยนชื่อจากเดิม คือ พัฒนาอาคารสถานที่ (รวมเทพื้นคอนกรีตใต้อาคารแฟลตไม้(1,000,000+300,000) เงินไม่พอให้ได้แค่ 1ล้าน</t>
  </si>
  <si>
    <t xml:space="preserve">   ครูพิเศษสอน (17x8,340x12)</t>
  </si>
  <si>
    <t xml:space="preserve">     ป.ตรี 1x8,340x12</t>
  </si>
  <si>
    <t>+เก้าอี้95,600</t>
  </si>
  <si>
    <t xml:space="preserve">       โครงการปรับปรุงความเร็วระบบอินเตอร์เน็ต</t>
  </si>
  <si>
    <t xml:space="preserve">       โครงการกิจกรรมชาติ ศาสนา พระมหากษัตริย์</t>
  </si>
  <si>
    <t xml:space="preserve">       โครงการมาตรการประหยัดพลังงานภายในสถานศึกษา</t>
  </si>
  <si>
    <t xml:space="preserve">       โครงการฝึกอบรมวิชาชีพระยะสั้นแก่นักเรียนในโรงเรียนตำรวจตระเวนชายแดนท่านผู้หญิงสุประภาดา  เกษมสันต์</t>
  </si>
  <si>
    <t xml:space="preserve">       โครงการฝึกอบรมวิชาชีพระยะสั้นสำหรับผู้พิการ</t>
  </si>
  <si>
    <t xml:space="preserve">       โครงการจังหวัดสุรินทร์สร้างสุข สร้างรอยยิ้ม และให้บริการตามความต้องการของชุมชน</t>
  </si>
  <si>
    <t xml:space="preserve">       โครงการฝึกอบรมหลักสูตรวิชาชีพระยะสั้น</t>
  </si>
  <si>
    <t xml:space="preserve">       โครงการซ่อมแซมอาคารสถานที่</t>
  </si>
  <si>
    <t xml:space="preserve">       โครงการจัดการศึกษาเรียนร่วมหลักสูตรอาชีวศึกษาและมัธยมศึกษาตอนปลาย (ทวิศึกษา)</t>
  </si>
  <si>
    <t>รายได้สถานศึกษา</t>
  </si>
  <si>
    <t xml:space="preserve">       โครงการส่งเสริมผลิตผลการค้าและประกอบธุรกิจ</t>
  </si>
  <si>
    <t>คิดตามยอดเด็ก ปวช. 1 2 3 คนละ175 ส่วน ปวส.1 2 เก็ฐจากเด็ก คนละ 400</t>
  </si>
  <si>
    <t>คงเหลือ</t>
  </si>
  <si>
    <t xml:space="preserve">       โครงการติดตามผู้สำเร็จการศึกษา</t>
  </si>
  <si>
    <t xml:space="preserve">       โครงการบริการวิชาการวิชาชีพ </t>
  </si>
  <si>
    <t xml:space="preserve">       โครงการยุวชนประกันภัย</t>
  </si>
  <si>
    <t xml:space="preserve">       โครงการดนตรี กีฬา ต้านยาเสพติด To be Number One </t>
  </si>
  <si>
    <t xml:space="preserve">       โครงการจัดทำแผนพัฒนาคุณภาพการศึกษาวิทยาลัยอาชีวศึกษาสุรินทร์</t>
  </si>
  <si>
    <t xml:space="preserve">       โครงการพัฒนาสื่อการสอน</t>
  </si>
  <si>
    <t xml:space="preserve">       โครงการเสริมสร้างคุณธรรม จริยธรรมข้าราชการครูและบุคลากรทางการศึกษา</t>
  </si>
  <si>
    <t xml:space="preserve">       โครงการยกย่องเชิดชูเกียรติข้าราชการครูและบุคลากร</t>
  </si>
  <si>
    <t xml:space="preserve">       โครงการศึกษาดูงานของนักเรียนนักศึกษา</t>
  </si>
  <si>
    <t xml:space="preserve">       โครงการองค์การวิชาชีพและชมรม</t>
  </si>
  <si>
    <t xml:space="preserve">       โครงการยกระดับคุณภาพการจัดการอาชีวศึกษาทวิภาคี</t>
  </si>
  <si>
    <t xml:space="preserve">       โครงการระบบการช่วยเหลือเฝ้าระวัง</t>
  </si>
  <si>
    <t xml:space="preserve">       โครงการฝึกประสบการณ์วิชาชีพ</t>
  </si>
  <si>
    <t xml:space="preserve">       โครงการหารายได้ระหว่างเรียนของนักเรียนนักศึกษาที่ยากจน</t>
  </si>
  <si>
    <t xml:space="preserve">       โครงการพระราชทานความช่วยเหลือด้านการศึกษาแก่ราชอาณาจักรกัมพูชาในพระราชดำริสมเด็จพระเทพรัตนราชสุดาฯสยามบรมราชกุมารี                    -</t>
  </si>
  <si>
    <t xml:space="preserve">       โครงการบริหารความเสี่ยง</t>
  </si>
  <si>
    <t xml:space="preserve">       โครงการสอบ V-NET </t>
  </si>
  <si>
    <t xml:space="preserve">       โครงการครูที่ปรึกษาพบนักเรียน (โครงการออกกลางคัน)</t>
  </si>
  <si>
    <t xml:space="preserve">       โครงการส่งเสริมงานวิจัยพัฒนานโยบายและวิจัยองค์ความรู้เพื่อการพัฒนาอาชีวศึกษา</t>
  </si>
  <si>
    <t xml:space="preserve">       โครงการจัดหาบุคลากรสนับสนุนเพื่อคืนครูให้นักเรียน</t>
  </si>
  <si>
    <t xml:space="preserve">       โครงการศูนย์กำลังคนอาชีวศึกษา</t>
  </si>
  <si>
    <t xml:space="preserve">       โครงการระดมทรัพยากรในการจัดการอาชีวศึกษากับเครือข่ายทั้งภายในและต่างประเทศ</t>
  </si>
  <si>
    <t xml:space="preserve">       โครงการอาชีวศึกษามาตรฐานสากล</t>
  </si>
  <si>
    <t xml:space="preserve">       โครงการเพิ่มประสิทธิภาพการเรียนการสอนและการบริหารจัดการด้วยเทคโนโลยีสารสนเทศ </t>
  </si>
  <si>
    <t xml:space="preserve">       โครงการเสริมสร้างคุณธรรม จริยธรรม และธรรมาภิบาลในสถานศึกษา</t>
  </si>
  <si>
    <t xml:space="preserve">       โครงการสร้างความร่วมมือและฝึกประสบการณ์วิชาชีพร่วมกับสถานประกอบการ</t>
  </si>
  <si>
    <t xml:space="preserve">       โครงการความร่วมมือในการฝึกงานนักเรียนนักศึกษาอาชีวศึกษาในต่างประเทศ</t>
  </si>
  <si>
    <t xml:space="preserve">       โครงการครูที่ปรึกษาเยี่ยมบ้านลูกศิษย์และตรวจเยี่ยมหอพัก (โครงการออกกลางคัน)</t>
  </si>
  <si>
    <t xml:space="preserve"> - อุดหนุนสิ่งประดิษฐ์ใหม่และหุ่นยนต์</t>
  </si>
  <si>
    <t xml:space="preserve"> - อุดหนุนโครงการวิจัยและพัฒนา</t>
  </si>
  <si>
    <t xml:space="preserve"> - ทุนการศึกษาเฉลิมราชกุมารี</t>
  </si>
  <si>
    <t xml:space="preserve"> - อุดหนุนการหารายได้ระหว่างเรียน</t>
  </si>
  <si>
    <t xml:space="preserve">       โครงการสร้างอาชีพเพื่อชุมชน</t>
  </si>
  <si>
    <t xml:space="preserve">       โครงการขยายบทบาทศูนย์ซ่อมสร้างเพื่อชุมชน (Fix it Center)</t>
  </si>
  <si>
    <t xml:space="preserve">       โครงการจัดศูนย์ฝึกอบรมอาชีพในสถานศึกษาเพื่อพัฒนาอาชีพประชาชน</t>
  </si>
  <si>
    <t xml:space="preserve">       โครงการฝึกอบรมอาชีพระยะสั้นแก่ประชาชนตามแนวชายแดนไทย-กัมพูชา</t>
  </si>
  <si>
    <t xml:space="preserve">       โครงการฝึกอบรมอาชีพระยะสั้นแก่ประชาชนผู้ด้อยโอกาส (ผู้ต้องขังเรือนจำกลางสุรินทร์)</t>
  </si>
  <si>
    <t xml:space="preserve">       โครงการความร่วมมือ เพื่อสร้างการรับรู้ และความเข้าใจเกี่ยวกับการรับชมโทรทัศน์ภาคพื้นดินในระบบดิจิตอลแก่ประชาชน</t>
  </si>
  <si>
    <t xml:space="preserve">       โครงการศูนย์ดิจิทัลชุมชน กิจกรรม Fix it Center ในศูนย์การเรียนรู้ ICT ชุมชน</t>
  </si>
  <si>
    <t xml:space="preserve">       โครงการพิธีมอบใบประกาศผู้สำเร็จการศึกษา (เก็บจากผู้สำเร็จการศึกษา)</t>
  </si>
  <si>
    <t>โครงการสนับสนุนค่าใช้จ่ายฯ</t>
  </si>
  <si>
    <t>2. ค่าจัดการเรียนการสอน</t>
  </si>
  <si>
    <t>3. ค่ากิจกรรมพัฒนาผู้เรียน</t>
  </si>
  <si>
    <t xml:space="preserve">       โครงการจัดค่ายคณิตศาสตร์ วิทยาศาสตร์</t>
  </si>
  <si>
    <t>งบประมาณที่ได้รับ</t>
  </si>
  <si>
    <t>5. ด้านบริหารฯ</t>
  </si>
  <si>
    <t>6. ด้านครูฯ</t>
  </si>
  <si>
    <t>4. ด้านวิจัยฯ</t>
  </si>
  <si>
    <t>3. ด้านสถานศึกษาฯ</t>
  </si>
  <si>
    <t>2. ด้านผู้เรียนฯ</t>
  </si>
  <si>
    <t>1. ด้านกลุ่มอาชีพฯ</t>
  </si>
  <si>
    <t xml:space="preserve">   - จาก สอศ.</t>
  </si>
  <si>
    <t xml:space="preserve">   - ของวิทยาลัยฯ</t>
  </si>
  <si>
    <t>เงินสำรองฉุกเฉิน</t>
  </si>
  <si>
    <t xml:space="preserve"> - งบ สอศ.</t>
  </si>
  <si>
    <t xml:space="preserve"> - งบค่าใช้จ่ายอื่น</t>
  </si>
  <si>
    <t xml:space="preserve">       โครงการประชาสัมพันธ์อาชีวศึกษา</t>
  </si>
  <si>
    <t xml:space="preserve">       โครงการ E to E</t>
  </si>
  <si>
    <t xml:space="preserve">       โครงการครูฝึกในสถานประกอบการ</t>
  </si>
  <si>
    <t xml:space="preserve">       โครงการเสริมสร้างเครือข่ายความร่วมมือในการจัดการอาชีวศึกษา</t>
  </si>
  <si>
    <t xml:space="preserve">       โครงการปฐมนิเทศนักศึกษาฝึกประสบการณ์วิชาชีพ</t>
  </si>
  <si>
    <t xml:space="preserve">       โครงการปฐมนิเทศนนักเรียน นักศึกษาใหม่</t>
  </si>
  <si>
    <t xml:space="preserve">       โครงการผลิตและจำหน่ายเค้ก</t>
  </si>
  <si>
    <t xml:space="preserve">       โครงการจัดทำคู่มือนักเรียนนักศึกษา  (เก็บจากนักศึกษา) </t>
  </si>
  <si>
    <t xml:space="preserve">       โครงการจัดหาทุนการศึกษา  (เงินบริจาค)</t>
  </si>
  <si>
    <t>โครงการย่อยงานทวิภาคี</t>
  </si>
  <si>
    <t>- โครงการเชิดชูเกียรติสถานประกอบการ</t>
  </si>
  <si>
    <t>- โครงการประเมินความพึงพอใจจากการกลับจากฝึกประสบการณ์วิชาชีพและฝึกอาชีพ</t>
  </si>
  <si>
    <t>- โครงการอบรมครูนิเทศนักเรียน นักศึกษาฝึกประสบการณ์วิชาชีพและฝึกอาชีพ</t>
  </si>
  <si>
    <t>- โครงการพัฒนาแผนการฝึกอาชีพพร้อมกับสถานประกอบการ</t>
  </si>
  <si>
    <t>- โครงการรับสมัครและคัดเลือกนักเรียน นักศึกษาทวิภาคี</t>
  </si>
  <si>
    <t>- โครงการปฐมนิเทศนักเรียน นักศึกษาฝึกประสบการณ์วิชาชีพ</t>
  </si>
  <si>
    <t>- โครงการฝึกประสบการณ์วิชาชีพ สถานประกอบการพบนักเรียน นักศึกษา</t>
  </si>
  <si>
    <t>- โครงการขยายความร่วมมือและฝึกประสบการณ์วิชาชีพร่วมกับสถานประกอบการ</t>
  </si>
  <si>
    <t>- โครงการความร่วมมือในการฝึกงานนักเรียน นักศึกษาอาชีวศึกษาในต่างประเทศ</t>
  </si>
  <si>
    <t xml:space="preserve">         โครงการพัฒนาการจัดการเรียนรู้บูรณาการตามหลักปรัชญาของเศรษฐกิจพอเพียง</t>
  </si>
  <si>
    <t xml:space="preserve">       โครงการส่งเสริมการประกอบอาชีพอิสระในกลุ่มผู้เรียนอาชีวศึกษา</t>
  </si>
  <si>
    <t xml:space="preserve">       โครงการผู้รับบริการฝึกอบรมและพัฒนาวิชาชีพระยะสั้น</t>
  </si>
  <si>
    <t xml:space="preserve">       โครงการพัฒนาความร่วมมืออาชีวศึกษาสู่มาตรฐานนานาชาติ</t>
  </si>
  <si>
    <t xml:space="preserve">       โครงการสร้างเครือข่ายทุกภาคส่วน</t>
  </si>
  <si>
    <t xml:space="preserve">       โครงการขยายโอกาสทางการศึกษาวิชาชีพ</t>
  </si>
  <si>
    <t xml:space="preserve">       โครงการจ้างครูวิชาชีพผู้ทรงคุณค่า</t>
  </si>
  <si>
    <t xml:space="preserve">       โครงการลดปัญหาการออกกลางคันของผู้เรียนอาชีวศึกษา</t>
  </si>
  <si>
    <t xml:space="preserve">       โครงการยกระดับการจัดการอาชีวศึกษาเพื่อเป็นศูนย์กลางด้านอาชีวศึกษาของภูมิภาคเอเชียตะวันออกเฉียงใต้</t>
  </si>
  <si>
    <t xml:space="preserve">       โครงงานวิทยาศาสตร์สมาคมวิทยาศาสตร์ฯ อาชีวศึกษา-เอสโซ่ </t>
  </si>
  <si>
    <t xml:space="preserve">       โครงการขับขี่ปลอดภัย ใส่ใจกฎจราจร</t>
  </si>
  <si>
    <t xml:space="preserve">       โครงการวันเฉลิมพระชนมพรรษาสมเด็จพระเจ้าอยู่หัวมหาวชิราลงกรณ บดินทรเทพยวรางกูร</t>
  </si>
  <si>
    <t xml:space="preserve">       โครงการคุณธรรมนำความรู้ร่วมกับโรงเรียนคุณธรรม</t>
  </si>
  <si>
    <t xml:space="preserve">         5. ค่าจัดการเรียนการสอน  </t>
  </si>
  <si>
    <t>งบประมาณที่มี</t>
  </si>
  <si>
    <t>ยอดรวมแบ่งตามงบค่าใช้จ่าย</t>
  </si>
  <si>
    <t>- งบเงินอุดหนุน (งบจาก สอศ.)</t>
  </si>
  <si>
    <t xml:space="preserve">      - ค่าวัสดุ</t>
  </si>
  <si>
    <t xml:space="preserve"> - อุดหนุนโครงการสนับสนุนค่าใช้จ่ายในการจัดการศึกษาตั้งแต่ระดับอนุบาลจนจบการศึกษาขั้นพื้นฐาน (21,771,084 บาท)</t>
  </si>
  <si>
    <t xml:space="preserve">       โครงการประกันคุณภาพภายในสถานศึกษา</t>
  </si>
  <si>
    <t xml:space="preserve">       โครงการประกวดสิ่งประดิษฐ์ของคนรุ่นใหม่</t>
  </si>
  <si>
    <t xml:space="preserve">       โครงการเพิ่มขีดความสามารถทางภาษาสำหรับนักเรียนนักศึกษา</t>
  </si>
  <si>
    <t xml:space="preserve">       โครงการผลิต พัฒนา เสริมสร้างคุณภาพชีวิตครู และบุคลากรทางการศึกษา</t>
  </si>
  <si>
    <t xml:space="preserve">       โครงการรณรงค์ป้องกันและแก้ไขปัญหายาเสพติด</t>
  </si>
  <si>
    <t xml:space="preserve">       โครงการบริการทางวิชาการและวิชาชีพตามความต้องการของชุมชน</t>
  </si>
  <si>
    <t xml:space="preserve">       โครงการฝึกอบรมหลักสูตรวิชาชีพระยะสั้น </t>
  </si>
  <si>
    <t xml:space="preserve">       โครงการวันพระเกียรติสมเด็จพระนางเจ้าสิริกิติ์พระบรมราชินีนาถในรัชกาลที่ 9</t>
  </si>
  <si>
    <t>สรุปงบหน้ารายจ่ายปีงบประมาณ พ.ศ. 2563</t>
  </si>
  <si>
    <t>แผนการใช้จ่ายเงินปีตามแผนปฏิบัติการ (ปี 2563) แหล่งเงิน ผลผลิต/โครงการ</t>
  </si>
  <si>
    <t xml:space="preserve">       โครงการแข่งขันทักษะทางวิชาชีพและวิชาการ ระดับสถานศึกษา อศจ. ภาค ชาติ</t>
  </si>
  <si>
    <t xml:space="preserve">       โครงการงานกิจกรรมส่งเสริมคุณธรรม จริยธรรม และเข้าค่ายลูกเสือวิสามัญ</t>
  </si>
  <si>
    <t xml:space="preserve">       โครงการรับสมัครและคัดเลือกนักเรียน นักศึกษา ประจำปีการศึกษา 2563</t>
  </si>
  <si>
    <t xml:space="preserve">       โครงการพิธีมอบใบประกาศนียบัตรผู้สำเร็จการศึกษา</t>
  </si>
  <si>
    <t xml:space="preserve">       โครงการจัดทำสิ่งประดิษฐ์ของคนรุ่นใหม่ระดับสถานศึกษา อศจ. ภาค/ชาติ</t>
  </si>
  <si>
    <t xml:space="preserve">       โครงการจัดทำแผนปฏิบัติการประจำปีงบประมาณ 2563</t>
  </si>
  <si>
    <t xml:space="preserve">       โครงการติดตามและประเมินผลการดำเนินงานตามแผนปฏิบัติการประจำปีงบประมาณ 2563</t>
  </si>
  <si>
    <t xml:space="preserve">       โครงการพัฒนาศักยภาพของผู้เรียนสู่สากล (MEP)</t>
  </si>
  <si>
    <t xml:space="preserve">       โครงการรับสมัครและคัดเลือกนักศึกษาต่างชาติ ประจำปีการศึกษา 2563 (โครงการกำปงเฌอเตียลฯ)</t>
  </si>
  <si>
    <t xml:space="preserve">       โครงการขยายและยกระดับอาชีวศึกษาสู่คุณภาพมาตรฐาน</t>
  </si>
  <si>
    <t xml:space="preserve">       โครงการพัฒนาทักษะอาชีพแบบบูรณาการเพื่อสร้างโอกาส  การสร้างงาน สร้างอาชีพสร้างรายได้ประชาชน</t>
  </si>
  <si>
    <t xml:space="preserve">       โครงการเร่งประสิทธิภาพการสอนครูอาชีวศึกษา</t>
  </si>
  <si>
    <t xml:space="preserve">       โครงการอาชีวศึกษาร่วมด้วยช่วยประชาชนช่วงเทศกาล</t>
  </si>
  <si>
    <t xml:space="preserve">     ปวส. 20x7,670x12</t>
  </si>
  <si>
    <t xml:space="preserve">     ปวช. 12x6,410x12</t>
  </si>
  <si>
    <t xml:space="preserve">     คนงาน 18x5,340x12</t>
  </si>
  <si>
    <t xml:space="preserve">       โครงการอบรมเชิงปฎิบัติการวิจัยโดยการบูรณาการ STEM EDUCATION เพื่อพัฒนาศักยภาพของครูผู้สอน</t>
  </si>
  <si>
    <t>โครงการจัดหาครุภัณฑ์เพื่อจัดการเรียนการสอนและห้องเรียนเฉพาะทาง (12 แผนกวิชา x 100,000)</t>
  </si>
  <si>
    <t xml:space="preserve">       โครงการพัฒนาคุณภาพชีวิต</t>
  </si>
  <si>
    <t xml:space="preserve">       โครงการพัฒนาการเรียนการสอนสู่ศตวรรษที่ 21</t>
  </si>
  <si>
    <t xml:space="preserve">       โครงการส่งเสริมการเรียนรู้และดำรงตนตามหลักปรัชญาของเศรษฐกิจพอเพียง (ศูนย์การเรียนรู้แบบพอเพียง)</t>
  </si>
  <si>
    <t xml:space="preserve">       โครงการโรงเรียนสะอาด (ธนาคารขยะ) งานสวัสดิการ</t>
  </si>
  <si>
    <t xml:space="preserve">       โครงการพัฒนาผู้เรียนโดยใช้กระบวนการสะเต็มศึกษา (STEM EDUCATION)</t>
  </si>
  <si>
    <t xml:space="preserve">       โครงการพัฒนารูปแบบการจัดการเรียนการสอนวิชาโครงการ</t>
  </si>
  <si>
    <t xml:space="preserve">       โครงการพัฒนารูปแบบยกระดับคุณภาพศูนย์ซ่อมสร้างเพื่อขุมชน (Fix  it Center)</t>
  </si>
  <si>
    <t xml:space="preserve">       โครงการจัดหางานต่างประเทศ</t>
  </si>
  <si>
    <t xml:space="preserve">       โครงการส่งเสริมการเรียนการสอนภาษาจีนภายใต้ความร่วมมือไทย-จีน</t>
  </si>
  <si>
    <t xml:space="preserve">       โครงการอบรมทักษะภาษาจีนของนักเรียน นักศึกษาเพื่อเตรียมความพร้อมก่อนการศึกษาต่อระบบทวิวุฒิ</t>
  </si>
  <si>
    <t xml:space="preserve">       โครงการพัฒนาครูอาชีวศึกษาตามหลักสูตรที่สถาบันคุรุพัฒนารับรอง หน่วยงานพัฒนาครูวิทยาลัยอาชีวศึกษาสุรินทร์</t>
  </si>
  <si>
    <t xml:space="preserve">         1. ค่าหนังสือเรียน  (1,895 x 2,000) </t>
  </si>
  <si>
    <t xml:space="preserve">         2. ค่าอุปกรณ์การเรียน   (1,895 x 460)</t>
  </si>
  <si>
    <t xml:space="preserve">         3. ค่าเครื่องแบบนักเรียน  (1,895 x 900)</t>
  </si>
  <si>
    <t xml:space="preserve">         4. ค่าค่ากิจกรรมพัฒนาผู้เรียน   (1,895 x 950)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</si>
</sst>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#,##0.00_ ;\-#,##0.00\ "/>
    <numFmt numFmtId="196" formatCode="#,##0.000_ ;\-#,##0.000\ "/>
    <numFmt numFmtId="197" formatCode="#,##0.0_ ;\-#,##0.0\ "/>
    <numFmt numFmtId="198" formatCode="#,##0_ ;\-#,##0\ 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81">
    <font>
      <sz val="16"/>
      <name val="TH Sarabun New"/>
      <family val="0"/>
    </font>
    <font>
      <b/>
      <sz val="26"/>
      <name val="TH Sarabun New"/>
      <family val="2"/>
    </font>
    <font>
      <b/>
      <sz val="16"/>
      <name val="TH Sarabun New"/>
      <family val="2"/>
    </font>
    <font>
      <b/>
      <sz val="48"/>
      <name val="TH Sarabun New"/>
      <family val="2"/>
    </font>
    <font>
      <b/>
      <sz val="36"/>
      <name val="TH Sarabun New"/>
      <family val="2"/>
    </font>
    <font>
      <sz val="8"/>
      <name val="TH Sarabun New"/>
      <family val="2"/>
    </font>
    <font>
      <b/>
      <sz val="32"/>
      <name val="TH Sarabun New"/>
      <family val="2"/>
    </font>
    <font>
      <b/>
      <sz val="8"/>
      <name val="TH Sarabun New"/>
      <family val="2"/>
    </font>
    <font>
      <b/>
      <sz val="24"/>
      <name val="TH Sarabun New"/>
      <family val="2"/>
    </font>
    <font>
      <b/>
      <sz val="20"/>
      <name val="TH Sarabun New"/>
      <family val="2"/>
    </font>
    <font>
      <b/>
      <u val="single"/>
      <sz val="16"/>
      <name val="TH Sarabun New"/>
      <family val="2"/>
    </font>
    <font>
      <b/>
      <sz val="14"/>
      <name val="TH Sarabun New"/>
      <family val="2"/>
    </font>
    <font>
      <b/>
      <sz val="22"/>
      <name val="TH Sarabun New"/>
      <family val="2"/>
    </font>
    <font>
      <b/>
      <sz val="18"/>
      <name val="TH Sarabun New"/>
      <family val="2"/>
    </font>
    <font>
      <sz val="20"/>
      <name val="TH Sarabun New"/>
      <family val="2"/>
    </font>
    <font>
      <b/>
      <sz val="28"/>
      <name val="TH Sarabun New"/>
      <family val="2"/>
    </font>
    <font>
      <sz val="14"/>
      <name val="TH Sarabun New"/>
      <family val="2"/>
    </font>
    <font>
      <sz val="9"/>
      <name val="TH Sarabun New"/>
      <family val="2"/>
    </font>
    <font>
      <b/>
      <sz val="9"/>
      <name val="TH Sarabun New"/>
      <family val="2"/>
    </font>
    <font>
      <b/>
      <sz val="12"/>
      <name val="TH Sarabun New"/>
      <family val="2"/>
    </font>
    <font>
      <sz val="12"/>
      <name val="TH Sarabun New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sz val="11"/>
      <name val="TH SarabunPSK"/>
      <family val="2"/>
    </font>
    <font>
      <b/>
      <sz val="12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6"/>
      <color indexed="20"/>
      <name val="TH Sarabun New"/>
      <family val="2"/>
    </font>
    <font>
      <u val="single"/>
      <sz val="16"/>
      <color indexed="12"/>
      <name val="TH Sarabun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0"/>
      <name val="TH SarabunPSK"/>
      <family val="2"/>
    </font>
    <font>
      <b/>
      <sz val="14"/>
      <color indexed="9"/>
      <name val="TH SarabunPSK"/>
      <family val="2"/>
    </font>
    <font>
      <b/>
      <sz val="11.5"/>
      <color indexed="60"/>
      <name val="TH SarabunPSK"/>
      <family val="2"/>
    </font>
    <font>
      <b/>
      <sz val="11"/>
      <color indexed="9"/>
      <name val="TH SarabunPSK"/>
      <family val="2"/>
    </font>
    <font>
      <b/>
      <sz val="16"/>
      <color indexed="9"/>
      <name val="TH SarabunPSK"/>
      <family val="2"/>
    </font>
    <font>
      <b/>
      <sz val="14"/>
      <color indexed="8"/>
      <name val="TH Sarabun New"/>
      <family val="0"/>
    </font>
    <font>
      <sz val="14"/>
      <color indexed="8"/>
      <name val="TH Sarabun New"/>
      <family val="0"/>
    </font>
    <font>
      <b/>
      <sz val="12"/>
      <color indexed="8"/>
      <name val="TH Sarabun New"/>
      <family val="0"/>
    </font>
    <font>
      <sz val="12"/>
      <color indexed="8"/>
      <name val="TH Sarabun New"/>
      <family val="0"/>
    </font>
    <font>
      <b/>
      <sz val="18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6"/>
      <color theme="11"/>
      <name val="TH Sarabun New"/>
      <family val="2"/>
    </font>
    <font>
      <u val="single"/>
      <sz val="16"/>
      <color theme="10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FF0000"/>
      <name val="TH SarabunPSK"/>
      <family val="2"/>
    </font>
    <font>
      <b/>
      <sz val="14"/>
      <color theme="0"/>
      <name val="TH SarabunPSK"/>
      <family val="2"/>
    </font>
    <font>
      <b/>
      <sz val="11.5"/>
      <color rgb="FFC00000"/>
      <name val="TH SarabunPSK"/>
      <family val="2"/>
    </font>
    <font>
      <b/>
      <sz val="11"/>
      <color theme="0"/>
      <name val="TH SarabunPSK"/>
      <family val="2"/>
    </font>
    <font>
      <b/>
      <sz val="16"/>
      <color theme="0"/>
      <name val="TH SarabunPS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4" fillId="0" borderId="0" xfId="0" applyFont="1" applyAlignment="1">
      <alignment/>
    </xf>
    <xf numFmtId="16" fontId="2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6" fillId="0" borderId="22" xfId="0" applyFont="1" applyBorder="1" applyAlignment="1">
      <alignment/>
    </xf>
    <xf numFmtId="0" fontId="11" fillId="33" borderId="20" xfId="0" applyFont="1" applyFill="1" applyBorder="1" applyAlignment="1">
      <alignment/>
    </xf>
    <xf numFmtId="0" fontId="11" fillId="33" borderId="22" xfId="0" applyFont="1" applyFill="1" applyBorder="1" applyAlignment="1">
      <alignment horizontal="center"/>
    </xf>
    <xf numFmtId="0" fontId="11" fillId="33" borderId="23" xfId="0" applyFont="1" applyFill="1" applyBorder="1" applyAlignment="1">
      <alignment/>
    </xf>
    <xf numFmtId="0" fontId="11" fillId="33" borderId="23" xfId="0" applyFont="1" applyFill="1" applyBorder="1" applyAlignment="1">
      <alignment horizontal="center"/>
    </xf>
    <xf numFmtId="0" fontId="5" fillId="0" borderId="22" xfId="0" applyFont="1" applyBorder="1" applyAlignment="1">
      <alignment/>
    </xf>
    <xf numFmtId="0" fontId="16" fillId="0" borderId="0" xfId="0" applyFont="1" applyAlignment="1">
      <alignment/>
    </xf>
    <xf numFmtId="3" fontId="11" fillId="0" borderId="20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11" fillId="34" borderId="22" xfId="0" applyFont="1" applyFill="1" applyBorder="1" applyAlignment="1">
      <alignment horizontal="center"/>
    </xf>
    <xf numFmtId="0" fontId="11" fillId="34" borderId="22" xfId="0" applyFont="1" applyFill="1" applyBorder="1" applyAlignment="1">
      <alignment/>
    </xf>
    <xf numFmtId="3" fontId="11" fillId="34" borderId="20" xfId="0" applyNumberFormat="1" applyFont="1" applyFill="1" applyBorder="1" applyAlignment="1">
      <alignment horizontal="center"/>
    </xf>
    <xf numFmtId="0" fontId="5" fillId="0" borderId="23" xfId="0" applyFont="1" applyBorder="1" applyAlignment="1">
      <alignment/>
    </xf>
    <xf numFmtId="3" fontId="7" fillId="0" borderId="23" xfId="0" applyNumberFormat="1" applyFont="1" applyBorder="1" applyAlignment="1">
      <alignment/>
    </xf>
    <xf numFmtId="0" fontId="17" fillId="0" borderId="22" xfId="0" applyFont="1" applyBorder="1" applyAlignment="1">
      <alignment/>
    </xf>
    <xf numFmtId="3" fontId="18" fillId="0" borderId="22" xfId="0" applyNumberFormat="1" applyFont="1" applyBorder="1" applyAlignment="1">
      <alignment/>
    </xf>
    <xf numFmtId="0" fontId="18" fillId="0" borderId="0" xfId="0" applyFont="1" applyAlignment="1">
      <alignment/>
    </xf>
    <xf numFmtId="3" fontId="16" fillId="0" borderId="20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11" fillId="34" borderId="20" xfId="0" applyNumberFormat="1" applyFont="1" applyFill="1" applyBorder="1" applyAlignment="1">
      <alignment/>
    </xf>
    <xf numFmtId="3" fontId="11" fillId="34" borderId="22" xfId="0" applyNumberFormat="1" applyFont="1" applyFill="1" applyBorder="1" applyAlignment="1">
      <alignment/>
    </xf>
    <xf numFmtId="3" fontId="18" fillId="34" borderId="22" xfId="0" applyNumberFormat="1" applyFont="1" applyFill="1" applyBorder="1" applyAlignment="1">
      <alignment/>
    </xf>
    <xf numFmtId="3" fontId="7" fillId="34" borderId="22" xfId="0" applyNumberFormat="1" applyFont="1" applyFill="1" applyBorder="1" applyAlignment="1">
      <alignment/>
    </xf>
    <xf numFmtId="3" fontId="7" fillId="34" borderId="23" xfId="0" applyNumberFormat="1" applyFont="1" applyFill="1" applyBorder="1" applyAlignment="1">
      <alignment/>
    </xf>
    <xf numFmtId="0" fontId="16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16" fillId="34" borderId="21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23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0" fillId="35" borderId="20" xfId="0" applyFont="1" applyFill="1" applyBorder="1" applyAlignment="1">
      <alignment horizontal="center"/>
    </xf>
    <xf numFmtId="0" fontId="11" fillId="35" borderId="22" xfId="0" applyFont="1" applyFill="1" applyBorder="1" applyAlignment="1">
      <alignment horizontal="center"/>
    </xf>
    <xf numFmtId="0" fontId="16" fillId="35" borderId="23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13" fillId="35" borderId="0" xfId="0" applyFont="1" applyFill="1" applyAlignment="1">
      <alignment/>
    </xf>
    <xf numFmtId="0" fontId="2" fillId="35" borderId="0" xfId="0" applyFont="1" applyFill="1" applyAlignment="1">
      <alignment/>
    </xf>
    <xf numFmtId="3" fontId="13" fillId="35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11" fillId="34" borderId="21" xfId="0" applyFont="1" applyFill="1" applyBorder="1" applyAlignment="1">
      <alignment/>
    </xf>
    <xf numFmtId="0" fontId="16" fillId="0" borderId="22" xfId="0" applyFont="1" applyBorder="1" applyAlignment="1">
      <alignment vertical="top" wrapText="1"/>
    </xf>
    <xf numFmtId="0" fontId="16" fillId="0" borderId="23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16" fontId="0" fillId="0" borderId="0" xfId="0" applyNumberFormat="1" applyFont="1" applyAlignment="1">
      <alignment horizontal="center" vertical="top"/>
    </xf>
    <xf numFmtId="0" fontId="11" fillId="0" borderId="23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17" fontId="11" fillId="0" borderId="21" xfId="0" applyNumberFormat="1" applyFont="1" applyFill="1" applyBorder="1" applyAlignment="1">
      <alignment horizontal="center" vertical="center" wrapText="1"/>
    </xf>
    <xf numFmtId="17" fontId="19" fillId="36" borderId="21" xfId="0" applyNumberFormat="1" applyFont="1" applyFill="1" applyBorder="1" applyAlignment="1">
      <alignment horizontal="center" vertical="center" wrapText="1"/>
    </xf>
    <xf numFmtId="17" fontId="11" fillId="0" borderId="21" xfId="0" applyNumberFormat="1" applyFont="1" applyBorder="1" applyAlignment="1">
      <alignment horizontal="center" vertical="center" wrapText="1"/>
    </xf>
    <xf numFmtId="0" fontId="11" fillId="37" borderId="21" xfId="0" applyFont="1" applyFill="1" applyBorder="1" applyAlignment="1">
      <alignment/>
    </xf>
    <xf numFmtId="2" fontId="16" fillId="0" borderId="22" xfId="0" applyNumberFormat="1" applyFont="1" applyBorder="1" applyAlignment="1">
      <alignment vertical="top" wrapText="1"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0" fillId="0" borderId="22" xfId="0" applyFont="1" applyBorder="1" applyAlignment="1">
      <alignment/>
    </xf>
    <xf numFmtId="3" fontId="20" fillId="0" borderId="22" xfId="0" applyNumberFormat="1" applyFont="1" applyBorder="1" applyAlignment="1">
      <alignment/>
    </xf>
    <xf numFmtId="3" fontId="19" fillId="36" borderId="22" xfId="0" applyNumberFormat="1" applyFont="1" applyFill="1" applyBorder="1" applyAlignment="1">
      <alignment horizontal="center"/>
    </xf>
    <xf numFmtId="3" fontId="19" fillId="35" borderId="22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7" borderId="21" xfId="0" applyFont="1" applyFill="1" applyBorder="1" applyAlignment="1">
      <alignment/>
    </xf>
    <xf numFmtId="3" fontId="19" fillId="37" borderId="21" xfId="0" applyNumberFormat="1" applyFont="1" applyFill="1" applyBorder="1" applyAlignment="1">
      <alignment/>
    </xf>
    <xf numFmtId="3" fontId="20" fillId="37" borderId="21" xfId="0" applyNumberFormat="1" applyFont="1" applyFill="1" applyBorder="1" applyAlignment="1">
      <alignment/>
    </xf>
    <xf numFmtId="0" fontId="20" fillId="0" borderId="22" xfId="0" applyFont="1" applyBorder="1" applyAlignment="1">
      <alignment vertical="top" wrapText="1"/>
    </xf>
    <xf numFmtId="3" fontId="20" fillId="0" borderId="22" xfId="0" applyNumberFormat="1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3" fontId="20" fillId="0" borderId="23" xfId="0" applyNumberFormat="1" applyFont="1" applyBorder="1" applyAlignment="1">
      <alignment vertical="top" wrapText="1"/>
    </xf>
    <xf numFmtId="3" fontId="19" fillId="36" borderId="23" xfId="0" applyNumberFormat="1" applyFont="1" applyFill="1" applyBorder="1" applyAlignment="1">
      <alignment horizontal="center"/>
    </xf>
    <xf numFmtId="3" fontId="19" fillId="35" borderId="23" xfId="0" applyNumberFormat="1" applyFont="1" applyFill="1" applyBorder="1" applyAlignment="1">
      <alignment horizontal="center"/>
    </xf>
    <xf numFmtId="0" fontId="19" fillId="35" borderId="22" xfId="0" applyFont="1" applyFill="1" applyBorder="1" applyAlignment="1">
      <alignment horizontal="center"/>
    </xf>
    <xf numFmtId="3" fontId="19" fillId="35" borderId="22" xfId="0" applyNumberFormat="1" applyFont="1" applyFill="1" applyBorder="1" applyAlignment="1">
      <alignment/>
    </xf>
    <xf numFmtId="3" fontId="19" fillId="36" borderId="20" xfId="0" applyNumberFormat="1" applyFont="1" applyFill="1" applyBorder="1" applyAlignment="1">
      <alignment horizontal="center"/>
    </xf>
    <xf numFmtId="0" fontId="20" fillId="34" borderId="21" xfId="0" applyFont="1" applyFill="1" applyBorder="1" applyAlignment="1">
      <alignment/>
    </xf>
    <xf numFmtId="3" fontId="19" fillId="34" borderId="21" xfId="0" applyNumberFormat="1" applyFont="1" applyFill="1" applyBorder="1" applyAlignment="1">
      <alignment/>
    </xf>
    <xf numFmtId="3" fontId="20" fillId="34" borderId="21" xfId="0" applyNumberFormat="1" applyFont="1" applyFill="1" applyBorder="1" applyAlignment="1">
      <alignment/>
    </xf>
    <xf numFmtId="0" fontId="16" fillId="0" borderId="22" xfId="0" applyFont="1" applyBorder="1" applyAlignment="1">
      <alignment wrapText="1"/>
    </xf>
    <xf numFmtId="0" fontId="11" fillId="37" borderId="21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 vertical="center"/>
    </xf>
    <xf numFmtId="2" fontId="16" fillId="0" borderId="23" xfId="0" applyNumberFormat="1" applyFont="1" applyBorder="1" applyAlignment="1">
      <alignment vertical="top" wrapText="1"/>
    </xf>
    <xf numFmtId="0" fontId="20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21" fillId="0" borderId="0" xfId="0" applyFont="1" applyAlignment="1">
      <alignment horizontal="center"/>
    </xf>
    <xf numFmtId="0" fontId="7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3" xfId="0" applyFont="1" applyBorder="1" applyAlignment="1">
      <alignment horizontal="center" vertical="center" wrapText="1"/>
    </xf>
    <xf numFmtId="0" fontId="21" fillId="34" borderId="21" xfId="0" applyFont="1" applyFill="1" applyBorder="1" applyAlignment="1">
      <alignment/>
    </xf>
    <xf numFmtId="0" fontId="21" fillId="35" borderId="21" xfId="0" applyFont="1" applyFill="1" applyBorder="1" applyAlignment="1">
      <alignment/>
    </xf>
    <xf numFmtId="0" fontId="21" fillId="0" borderId="22" xfId="0" applyFont="1" applyBorder="1" applyAlignment="1">
      <alignment/>
    </xf>
    <xf numFmtId="192" fontId="76" fillId="0" borderId="0" xfId="0" applyNumberFormat="1" applyFont="1" applyAlignment="1">
      <alignment/>
    </xf>
    <xf numFmtId="192" fontId="21" fillId="0" borderId="22" xfId="38" applyNumberFormat="1" applyFont="1" applyBorder="1" applyAlignment="1">
      <alignment/>
    </xf>
    <xf numFmtId="192" fontId="21" fillId="0" borderId="22" xfId="38" applyNumberFormat="1" applyFont="1" applyFill="1" applyBorder="1" applyAlignment="1">
      <alignment/>
    </xf>
    <xf numFmtId="192" fontId="21" fillId="38" borderId="22" xfId="38" applyNumberFormat="1" applyFont="1" applyFill="1" applyBorder="1" applyAlignment="1">
      <alignment/>
    </xf>
    <xf numFmtId="0" fontId="21" fillId="36" borderId="22" xfId="0" applyFont="1" applyFill="1" applyBorder="1" applyAlignment="1">
      <alignment/>
    </xf>
    <xf numFmtId="0" fontId="76" fillId="0" borderId="0" xfId="0" applyFont="1" applyFill="1" applyAlignment="1">
      <alignment/>
    </xf>
    <xf numFmtId="0" fontId="76" fillId="38" borderId="0" xfId="0" applyFont="1" applyFill="1" applyAlignment="1">
      <alignment/>
    </xf>
    <xf numFmtId="192" fontId="76" fillId="38" borderId="0" xfId="0" applyNumberFormat="1" applyFont="1" applyFill="1" applyAlignment="1">
      <alignment/>
    </xf>
    <xf numFmtId="192" fontId="76" fillId="0" borderId="0" xfId="38" applyNumberFormat="1" applyFont="1" applyAlignment="1">
      <alignment/>
    </xf>
    <xf numFmtId="0" fontId="76" fillId="0" borderId="0" xfId="0" applyFont="1" applyAlignment="1" quotePrefix="1">
      <alignment/>
    </xf>
    <xf numFmtId="0" fontId="21" fillId="35" borderId="21" xfId="0" applyFont="1" applyFill="1" applyBorder="1" applyAlignment="1">
      <alignment/>
    </xf>
    <xf numFmtId="0" fontId="76" fillId="0" borderId="0" xfId="0" applyFont="1" applyAlignment="1">
      <alignment/>
    </xf>
    <xf numFmtId="0" fontId="21" fillId="0" borderId="0" xfId="0" applyFont="1" applyAlignment="1">
      <alignment/>
    </xf>
    <xf numFmtId="192" fontId="21" fillId="34" borderId="21" xfId="38" applyNumberFormat="1" applyFont="1" applyFill="1" applyBorder="1" applyAlignment="1">
      <alignment/>
    </xf>
    <xf numFmtId="0" fontId="77" fillId="0" borderId="0" xfId="0" applyFont="1" applyFill="1" applyAlignment="1">
      <alignment/>
    </xf>
    <xf numFmtId="192" fontId="76" fillId="39" borderId="0" xfId="0" applyNumberFormat="1" applyFont="1" applyFill="1" applyAlignment="1">
      <alignment/>
    </xf>
    <xf numFmtId="0" fontId="76" fillId="39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vertical="top" wrapText="1"/>
    </xf>
    <xf numFmtId="0" fontId="21" fillId="35" borderId="20" xfId="0" applyFont="1" applyFill="1" applyBorder="1" applyAlignment="1">
      <alignment horizontal="center"/>
    </xf>
    <xf numFmtId="0" fontId="21" fillId="0" borderId="21" xfId="0" applyFont="1" applyBorder="1" applyAlignment="1">
      <alignment horizontal="center" vertical="center" wrapText="1"/>
    </xf>
    <xf numFmtId="192" fontId="21" fillId="0" borderId="25" xfId="38" applyNumberFormat="1" applyFont="1" applyBorder="1" applyAlignment="1">
      <alignment/>
    </xf>
    <xf numFmtId="192" fontId="21" fillId="38" borderId="21" xfId="38" applyNumberFormat="1" applyFont="1" applyFill="1" applyBorder="1" applyAlignment="1">
      <alignment/>
    </xf>
    <xf numFmtId="0" fontId="21" fillId="40" borderId="21" xfId="0" applyFont="1" applyFill="1" applyBorder="1" applyAlignment="1">
      <alignment/>
    </xf>
    <xf numFmtId="0" fontId="77" fillId="0" borderId="0" xfId="0" applyFont="1" applyFill="1" applyBorder="1" applyAlignment="1">
      <alignment/>
    </xf>
    <xf numFmtId="192" fontId="21" fillId="39" borderId="20" xfId="38" applyNumberFormat="1" applyFont="1" applyFill="1" applyBorder="1" applyAlignment="1">
      <alignment/>
    </xf>
    <xf numFmtId="192" fontId="77" fillId="0" borderId="0" xfId="38" applyNumberFormat="1" applyFont="1" applyFill="1" applyBorder="1" applyAlignment="1">
      <alignment horizontal="center" vertical="top" wrapText="1"/>
    </xf>
    <xf numFmtId="192" fontId="77" fillId="0" borderId="0" xfId="38" applyNumberFormat="1" applyFont="1" applyFill="1" applyBorder="1" applyAlignment="1">
      <alignment/>
    </xf>
    <xf numFmtId="43" fontId="77" fillId="0" borderId="0" xfId="0" applyNumberFormat="1" applyFont="1" applyFill="1" applyBorder="1" applyAlignment="1">
      <alignment/>
    </xf>
    <xf numFmtId="192" fontId="77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center" vertical="top" wrapText="1"/>
    </xf>
    <xf numFmtId="0" fontId="77" fillId="0" borderId="0" xfId="0" applyFont="1" applyFill="1" applyBorder="1" applyAlignment="1">
      <alignment vertical="top"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35" borderId="20" xfId="0" applyFont="1" applyFill="1" applyBorder="1" applyAlignment="1">
      <alignment/>
    </xf>
    <xf numFmtId="0" fontId="21" fillId="0" borderId="26" xfId="0" applyFont="1" applyBorder="1" applyAlignment="1">
      <alignment vertical="top"/>
    </xf>
    <xf numFmtId="0" fontId="21" fillId="0" borderId="26" xfId="0" applyFont="1" applyBorder="1" applyAlignment="1">
      <alignment/>
    </xf>
    <xf numFmtId="192" fontId="21" fillId="0" borderId="26" xfId="38" applyNumberFormat="1" applyFont="1" applyBorder="1" applyAlignment="1">
      <alignment/>
    </xf>
    <xf numFmtId="0" fontId="21" fillId="40" borderId="26" xfId="0" applyFont="1" applyFill="1" applyBorder="1" applyAlignment="1">
      <alignment/>
    </xf>
    <xf numFmtId="0" fontId="21" fillId="0" borderId="27" xfId="0" applyFont="1" applyBorder="1" applyAlignment="1">
      <alignment vertical="top"/>
    </xf>
    <xf numFmtId="0" fontId="21" fillId="0" borderId="27" xfId="0" applyFont="1" applyBorder="1" applyAlignment="1">
      <alignment/>
    </xf>
    <xf numFmtId="192" fontId="21" fillId="0" borderId="27" xfId="38" applyNumberFormat="1" applyFont="1" applyBorder="1" applyAlignment="1">
      <alignment/>
    </xf>
    <xf numFmtId="0" fontId="21" fillId="40" borderId="27" xfId="0" applyFont="1" applyFill="1" applyBorder="1" applyAlignment="1">
      <alignment/>
    </xf>
    <xf numFmtId="192" fontId="21" fillId="40" borderId="27" xfId="38" applyNumberFormat="1" applyFont="1" applyFill="1" applyBorder="1" applyAlignment="1">
      <alignment/>
    </xf>
    <xf numFmtId="0" fontId="21" fillId="0" borderId="27" xfId="0" applyFont="1" applyFill="1" applyBorder="1" applyAlignment="1">
      <alignment vertical="top"/>
    </xf>
    <xf numFmtId="192" fontId="21" fillId="0" borderId="27" xfId="38" applyNumberFormat="1" applyFont="1" applyFill="1" applyBorder="1" applyAlignment="1">
      <alignment/>
    </xf>
    <xf numFmtId="0" fontId="21" fillId="35" borderId="27" xfId="0" applyFont="1" applyFill="1" applyBorder="1" applyAlignment="1">
      <alignment vertical="top"/>
    </xf>
    <xf numFmtId="0" fontId="21" fillId="35" borderId="27" xfId="0" applyFont="1" applyFill="1" applyBorder="1" applyAlignment="1">
      <alignment/>
    </xf>
    <xf numFmtId="0" fontId="21" fillId="36" borderId="27" xfId="0" applyFont="1" applyFill="1" applyBorder="1" applyAlignment="1">
      <alignment vertical="top"/>
    </xf>
    <xf numFmtId="0" fontId="21" fillId="36" borderId="27" xfId="0" applyFont="1" applyFill="1" applyBorder="1" applyAlignment="1">
      <alignment/>
    </xf>
    <xf numFmtId="192" fontId="76" fillId="0" borderId="27" xfId="38" applyNumberFormat="1" applyFont="1" applyBorder="1" applyAlignment="1">
      <alignment/>
    </xf>
    <xf numFmtId="0" fontId="24" fillId="0" borderId="27" xfId="0" applyFont="1" applyFill="1" applyBorder="1" applyAlignment="1">
      <alignment vertical="top"/>
    </xf>
    <xf numFmtId="192" fontId="76" fillId="0" borderId="27" xfId="38" applyNumberFormat="1" applyFont="1" applyFill="1" applyBorder="1" applyAlignment="1">
      <alignment/>
    </xf>
    <xf numFmtId="0" fontId="21" fillId="19" borderId="27" xfId="0" applyFont="1" applyFill="1" applyBorder="1" applyAlignment="1">
      <alignment vertical="top"/>
    </xf>
    <xf numFmtId="0" fontId="21" fillId="19" borderId="27" xfId="0" applyFont="1" applyFill="1" applyBorder="1" applyAlignment="1">
      <alignment/>
    </xf>
    <xf numFmtId="198" fontId="21" fillId="0" borderId="27" xfId="38" applyNumberFormat="1" applyFont="1" applyFill="1" applyBorder="1" applyAlignment="1">
      <alignment/>
    </xf>
    <xf numFmtId="198" fontId="21" fillId="40" borderId="27" xfId="38" applyNumberFormat="1" applyFont="1" applyFill="1" applyBorder="1" applyAlignment="1">
      <alignment/>
    </xf>
    <xf numFmtId="0" fontId="21" fillId="41" borderId="27" xfId="0" applyFont="1" applyFill="1" applyBorder="1" applyAlignment="1">
      <alignment vertical="top"/>
    </xf>
    <xf numFmtId="0" fontId="21" fillId="41" borderId="27" xfId="0" applyFont="1" applyFill="1" applyBorder="1" applyAlignment="1">
      <alignment/>
    </xf>
    <xf numFmtId="192" fontId="24" fillId="0" borderId="27" xfId="38" applyNumberFormat="1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4" fillId="0" borderId="27" xfId="0" applyFont="1" applyBorder="1" applyAlignment="1">
      <alignment vertical="top"/>
    </xf>
    <xf numFmtId="192" fontId="24" fillId="0" borderId="27" xfId="38" applyNumberFormat="1" applyFont="1" applyBorder="1" applyAlignment="1">
      <alignment/>
    </xf>
    <xf numFmtId="0" fontId="76" fillId="0" borderId="27" xfId="0" applyFont="1" applyFill="1" applyBorder="1" applyAlignment="1">
      <alignment/>
    </xf>
    <xf numFmtId="192" fontId="23" fillId="0" borderId="27" xfId="38" applyNumberFormat="1" applyFont="1" applyFill="1" applyBorder="1" applyAlignment="1">
      <alignment/>
    </xf>
    <xf numFmtId="0" fontId="21" fillId="35" borderId="27" xfId="0" applyFont="1" applyFill="1" applyBorder="1" applyAlignment="1">
      <alignment/>
    </xf>
    <xf numFmtId="192" fontId="78" fillId="0" borderId="27" xfId="38" applyNumberFormat="1" applyFont="1" applyFill="1" applyBorder="1" applyAlignment="1">
      <alignment/>
    </xf>
    <xf numFmtId="0" fontId="21" fillId="35" borderId="27" xfId="0" applyFont="1" applyFill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192" fontId="21" fillId="0" borderId="21" xfId="38" applyNumberFormat="1" applyFont="1" applyFill="1" applyBorder="1" applyAlignment="1">
      <alignment horizontal="center" vertical="top" wrapText="1"/>
    </xf>
    <xf numFmtId="192" fontId="21" fillId="0" borderId="21" xfId="38" applyNumberFormat="1" applyFont="1" applyFill="1" applyBorder="1" applyAlignment="1">
      <alignment/>
    </xf>
    <xf numFmtId="192" fontId="21" fillId="42" borderId="21" xfId="38" applyNumberFormat="1" applyFont="1" applyFill="1" applyBorder="1" applyAlignment="1">
      <alignment/>
    </xf>
    <xf numFmtId="0" fontId="21" fillId="35" borderId="27" xfId="0" applyFont="1" applyFill="1" applyBorder="1" applyAlignment="1" quotePrefix="1">
      <alignment vertical="top"/>
    </xf>
    <xf numFmtId="192" fontId="76" fillId="40" borderId="27" xfId="38" applyNumberFormat="1" applyFont="1" applyFill="1" applyBorder="1" applyAlignment="1">
      <alignment/>
    </xf>
    <xf numFmtId="192" fontId="76" fillId="0" borderId="22" xfId="38" applyNumberFormat="1" applyFont="1" applyBorder="1" applyAlignment="1">
      <alignment/>
    </xf>
    <xf numFmtId="0" fontId="27" fillId="0" borderId="27" xfId="0" applyFont="1" applyBorder="1" applyAlignment="1">
      <alignment horizontal="left" vertical="top"/>
    </xf>
    <xf numFmtId="192" fontId="27" fillId="0" borderId="27" xfId="38" applyNumberFormat="1" applyFont="1" applyFill="1" applyBorder="1" applyAlignment="1">
      <alignment horizontal="left"/>
    </xf>
    <xf numFmtId="0" fontId="21" fillId="40" borderId="21" xfId="0" applyFont="1" applyFill="1" applyBorder="1" applyAlignment="1">
      <alignment horizontal="center"/>
    </xf>
    <xf numFmtId="192" fontId="77" fillId="0" borderId="0" xfId="0" applyNumberFormat="1" applyFont="1" applyFill="1" applyAlignment="1">
      <alignment/>
    </xf>
    <xf numFmtId="192" fontId="77" fillId="0" borderId="0" xfId="38" applyNumberFormat="1" applyFont="1" applyFill="1" applyAlignment="1">
      <alignment/>
    </xf>
    <xf numFmtId="192" fontId="77" fillId="42" borderId="0" xfId="38" applyNumberFormat="1" applyFont="1" applyFill="1" applyBorder="1" applyAlignment="1">
      <alignment/>
    </xf>
    <xf numFmtId="192" fontId="77" fillId="35" borderId="0" xfId="38" applyNumberFormat="1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Fill="1" applyBorder="1" applyAlignment="1">
      <alignment vertical="top"/>
    </xf>
    <xf numFmtId="192" fontId="77" fillId="0" borderId="0" xfId="38" applyNumberFormat="1" applyFont="1" applyFill="1" applyBorder="1" applyAlignment="1">
      <alignment/>
    </xf>
    <xf numFmtId="0" fontId="77" fillId="35" borderId="0" xfId="0" applyFont="1" applyFill="1" applyBorder="1" applyAlignment="1" quotePrefix="1">
      <alignment vertical="top"/>
    </xf>
    <xf numFmtId="192" fontId="77" fillId="35" borderId="0" xfId="38" applyNumberFormat="1" applyFont="1" applyFill="1" applyBorder="1" applyAlignment="1">
      <alignment/>
    </xf>
    <xf numFmtId="0" fontId="77" fillId="35" borderId="0" xfId="0" applyFont="1" applyFill="1" applyBorder="1" applyAlignment="1">
      <alignment vertical="top" wrapText="1"/>
    </xf>
    <xf numFmtId="0" fontId="77" fillId="0" borderId="0" xfId="0" applyFont="1" applyBorder="1" applyAlignment="1">
      <alignment vertical="top"/>
    </xf>
    <xf numFmtId="0" fontId="77" fillId="43" borderId="0" xfId="0" applyFont="1" applyFill="1" applyBorder="1" applyAlignment="1">
      <alignment horizontal="center" vertical="top" wrapText="1"/>
    </xf>
    <xf numFmtId="192" fontId="77" fillId="43" borderId="0" xfId="38" applyNumberFormat="1" applyFont="1" applyFill="1" applyBorder="1" applyAlignment="1">
      <alignment/>
    </xf>
    <xf numFmtId="0" fontId="21" fillId="0" borderId="28" xfId="0" applyFont="1" applyBorder="1" applyAlignment="1">
      <alignment vertical="top"/>
    </xf>
    <xf numFmtId="192" fontId="21" fillId="0" borderId="28" xfId="38" applyNumberFormat="1" applyFont="1" applyBorder="1" applyAlignment="1">
      <alignment/>
    </xf>
    <xf numFmtId="192" fontId="21" fillId="0" borderId="28" xfId="38" applyNumberFormat="1" applyFont="1" applyFill="1" applyBorder="1" applyAlignment="1">
      <alignment/>
    </xf>
    <xf numFmtId="192" fontId="21" fillId="40" borderId="28" xfId="38" applyNumberFormat="1" applyFont="1" applyFill="1" applyBorder="1" applyAlignment="1">
      <alignment/>
    </xf>
    <xf numFmtId="0" fontId="21" fillId="43" borderId="21" xfId="0" applyFont="1" applyFill="1" applyBorder="1" applyAlignment="1">
      <alignment horizontal="center" vertical="top" wrapText="1"/>
    </xf>
    <xf numFmtId="192" fontId="21" fillId="43" borderId="21" xfId="38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35" borderId="22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/>
    </xf>
    <xf numFmtId="0" fontId="21" fillId="37" borderId="11" xfId="0" applyFont="1" applyFill="1" applyBorder="1" applyAlignment="1">
      <alignment horizontal="center"/>
    </xf>
    <xf numFmtId="0" fontId="21" fillId="37" borderId="12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192" fontId="77" fillId="0" borderId="0" xfId="38" applyNumberFormat="1" applyFont="1" applyFill="1" applyBorder="1" applyAlignment="1">
      <alignment horizontal="center"/>
    </xf>
    <xf numFmtId="0" fontId="21" fillId="35" borderId="21" xfId="0" applyFont="1" applyFill="1" applyBorder="1" applyAlignment="1">
      <alignment horizontal="center" vertical="center" wrapText="1"/>
    </xf>
    <xf numFmtId="192" fontId="77" fillId="0" borderId="0" xfId="0" applyNumberFormat="1" applyFont="1" applyFill="1" applyBorder="1" applyAlignment="1">
      <alignment horizontal="center"/>
    </xf>
    <xf numFmtId="0" fontId="21" fillId="35" borderId="27" xfId="0" applyFont="1" applyFill="1" applyBorder="1" applyAlignment="1">
      <alignment horizontal="left" vertical="top" wrapText="1"/>
    </xf>
    <xf numFmtId="0" fontId="80" fillId="0" borderId="0" xfId="0" applyFont="1" applyFill="1" applyBorder="1" applyAlignment="1">
      <alignment horizontal="center" vertical="top" wrapText="1"/>
    </xf>
    <xf numFmtId="0" fontId="77" fillId="0" borderId="0" xfId="0" applyFont="1" applyFill="1" applyBorder="1" applyAlignment="1" quotePrefix="1">
      <alignment horizontal="left" vertical="top" wrapText="1"/>
    </xf>
    <xf numFmtId="0" fontId="77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11" fillId="36" borderId="21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</xdr:row>
      <xdr:rowOff>19050</xdr:rowOff>
    </xdr:from>
    <xdr:to>
      <xdr:col>5</xdr:col>
      <xdr:colOff>428625</xdr:colOff>
      <xdr:row>6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323850"/>
          <a:ext cx="151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4</xdr:row>
      <xdr:rowOff>19050</xdr:rowOff>
    </xdr:from>
    <xdr:to>
      <xdr:col>8</xdr:col>
      <xdr:colOff>571500</xdr:colOff>
      <xdr:row>5</xdr:row>
      <xdr:rowOff>238125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19550" y="1219200"/>
          <a:ext cx="2038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ผู้อำนวยการ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
</a:t>
          </a:r>
        </a:p>
      </xdr:txBody>
    </xdr:sp>
    <xdr:clientData/>
  </xdr:twoCellAnchor>
  <xdr:twoCellAnchor>
    <xdr:from>
      <xdr:col>0</xdr:col>
      <xdr:colOff>104775</xdr:colOff>
      <xdr:row>4</xdr:row>
      <xdr:rowOff>19050</xdr:rowOff>
    </xdr:from>
    <xdr:to>
      <xdr:col>3</xdr:col>
      <xdr:colOff>85725</xdr:colOff>
      <xdr:row>5</xdr:row>
      <xdr:rowOff>238125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04775" y="1219200"/>
          <a:ext cx="2038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คณะกรรมการบริหารสถานศึกษา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11</xdr:col>
      <xdr:colOff>619125</xdr:colOff>
      <xdr:row>4</xdr:row>
      <xdr:rowOff>19050</xdr:rowOff>
    </xdr:from>
    <xdr:to>
      <xdr:col>14</xdr:col>
      <xdr:colOff>600075</xdr:colOff>
      <xdr:row>5</xdr:row>
      <xdr:rowOff>238125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162925" y="1219200"/>
          <a:ext cx="2038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คณะกรรมการวิทยาลัย</a:t>
          </a:r>
        </a:p>
      </xdr:txBody>
    </xdr:sp>
    <xdr:clientData/>
  </xdr:twoCellAnchor>
  <xdr:twoCellAnchor>
    <xdr:from>
      <xdr:col>3</xdr:col>
      <xdr:colOff>85725</xdr:colOff>
      <xdr:row>5</xdr:row>
      <xdr:rowOff>0</xdr:rowOff>
    </xdr:from>
    <xdr:to>
      <xdr:col>5</xdr:col>
      <xdr:colOff>590550</xdr:colOff>
      <xdr:row>5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143125" y="1457325"/>
          <a:ext cx="1876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8</xdr:col>
      <xdr:colOff>571500</xdr:colOff>
      <xdr:row>5</xdr:row>
      <xdr:rowOff>0</xdr:rowOff>
    </xdr:from>
    <xdr:to>
      <xdr:col>11</xdr:col>
      <xdr:colOff>619125</xdr:colOff>
      <xdr:row>5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057900" y="1457325"/>
          <a:ext cx="2105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428625</xdr:colOff>
      <xdr:row>6</xdr:row>
      <xdr:rowOff>247650</xdr:rowOff>
    </xdr:from>
    <xdr:to>
      <xdr:col>3</xdr:col>
      <xdr:colOff>409575</xdr:colOff>
      <xdr:row>8</xdr:row>
      <xdr:rowOff>219075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428625" y="1962150"/>
          <a:ext cx="20383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รองผู้อำนวยการ ฝ่ายบริหารทรัพยากร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4</xdr:col>
      <xdr:colOff>171450</xdr:colOff>
      <xdr:row>7</xdr:row>
      <xdr:rowOff>9525</xdr:rowOff>
    </xdr:from>
    <xdr:to>
      <xdr:col>7</xdr:col>
      <xdr:colOff>238125</xdr:colOff>
      <xdr:row>8</xdr:row>
      <xdr:rowOff>228600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2914650" y="1981200"/>
          <a:ext cx="212407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รองผู้อำนวยการ ฝ่ายแผนงานและความร่วมมือ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7</xdr:col>
      <xdr:colOff>647700</xdr:colOff>
      <xdr:row>6</xdr:row>
      <xdr:rowOff>247650</xdr:rowOff>
    </xdr:from>
    <xdr:to>
      <xdr:col>11</xdr:col>
      <xdr:colOff>123825</xdr:colOff>
      <xdr:row>8</xdr:row>
      <xdr:rowOff>219075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5448300" y="1962150"/>
          <a:ext cx="22193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รองผู้อำนวยการ ฝ่ายพัฒนากิจการนักเรียนนักศึกษา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</a:t>
          </a:r>
        </a:p>
      </xdr:txBody>
    </xdr:sp>
    <xdr:clientData/>
  </xdr:twoCellAnchor>
  <xdr:twoCellAnchor>
    <xdr:from>
      <xdr:col>11</xdr:col>
      <xdr:colOff>619125</xdr:colOff>
      <xdr:row>6</xdr:row>
      <xdr:rowOff>238125</xdr:rowOff>
    </xdr:from>
    <xdr:to>
      <xdr:col>14</xdr:col>
      <xdr:colOff>600075</xdr:colOff>
      <xdr:row>8</xdr:row>
      <xdr:rowOff>209550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8162925" y="1952625"/>
          <a:ext cx="20383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รองผู้อำนวยการ ฝ่ายวิชาการ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2</xdr:col>
      <xdr:colOff>76200</xdr:colOff>
      <xdr:row>5</xdr:row>
      <xdr:rowOff>238125</xdr:rowOff>
    </xdr:from>
    <xdr:to>
      <xdr:col>7</xdr:col>
      <xdr:colOff>238125</xdr:colOff>
      <xdr:row>6</xdr:row>
      <xdr:rowOff>247650</xdr:rowOff>
    </xdr:to>
    <xdr:sp>
      <xdr:nvSpPr>
        <xdr:cNvPr id="11" name="AutoShape 13"/>
        <xdr:cNvSpPr>
          <a:spLocks/>
        </xdr:cNvSpPr>
      </xdr:nvSpPr>
      <xdr:spPr>
        <a:xfrm rot="5400000">
          <a:off x="1447800" y="1695450"/>
          <a:ext cx="3590925" cy="266700"/>
        </a:xfrm>
        <a:prstGeom prst="bentConnector3">
          <a:avLst>
            <a:gd name="adj" fmla="val 48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5</xdr:col>
      <xdr:colOff>552450</xdr:colOff>
      <xdr:row>5</xdr:row>
      <xdr:rowOff>238125</xdr:rowOff>
    </xdr:from>
    <xdr:to>
      <xdr:col>7</xdr:col>
      <xdr:colOff>238125</xdr:colOff>
      <xdr:row>7</xdr:row>
      <xdr:rowOff>9525</xdr:rowOff>
    </xdr:to>
    <xdr:sp>
      <xdr:nvSpPr>
        <xdr:cNvPr id="12" name="AutoShape 14"/>
        <xdr:cNvSpPr>
          <a:spLocks/>
        </xdr:cNvSpPr>
      </xdr:nvSpPr>
      <xdr:spPr>
        <a:xfrm rot="5400000">
          <a:off x="3981450" y="1695450"/>
          <a:ext cx="1057275" cy="285750"/>
        </a:xfrm>
        <a:prstGeom prst="bentConnector3">
          <a:avLst>
            <a:gd name="adj" fmla="val 48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7</xdr:col>
      <xdr:colOff>238125</xdr:colOff>
      <xdr:row>5</xdr:row>
      <xdr:rowOff>238125</xdr:rowOff>
    </xdr:from>
    <xdr:to>
      <xdr:col>9</xdr:col>
      <xdr:colOff>390525</xdr:colOff>
      <xdr:row>6</xdr:row>
      <xdr:rowOff>247650</xdr:rowOff>
    </xdr:to>
    <xdr:sp>
      <xdr:nvSpPr>
        <xdr:cNvPr id="13" name="AutoShape 15"/>
        <xdr:cNvSpPr>
          <a:spLocks/>
        </xdr:cNvSpPr>
      </xdr:nvSpPr>
      <xdr:spPr>
        <a:xfrm rot="16200000" flipH="1">
          <a:off x="5038725" y="1695450"/>
          <a:ext cx="1524000" cy="266700"/>
        </a:xfrm>
        <a:prstGeom prst="bentConnector3">
          <a:avLst>
            <a:gd name="adj" fmla="val 48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7</xdr:col>
      <xdr:colOff>238125</xdr:colOff>
      <xdr:row>5</xdr:row>
      <xdr:rowOff>238125</xdr:rowOff>
    </xdr:from>
    <xdr:to>
      <xdr:col>13</xdr:col>
      <xdr:colOff>266700</xdr:colOff>
      <xdr:row>6</xdr:row>
      <xdr:rowOff>238125</xdr:rowOff>
    </xdr:to>
    <xdr:sp>
      <xdr:nvSpPr>
        <xdr:cNvPr id="14" name="AutoShape 16"/>
        <xdr:cNvSpPr>
          <a:spLocks/>
        </xdr:cNvSpPr>
      </xdr:nvSpPr>
      <xdr:spPr>
        <a:xfrm rot="16200000" flipH="1">
          <a:off x="5038725" y="1695450"/>
          <a:ext cx="4143375" cy="25717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438150</xdr:colOff>
      <xdr:row>9</xdr:row>
      <xdr:rowOff>161925</xdr:rowOff>
    </xdr:from>
    <xdr:to>
      <xdr:col>3</xdr:col>
      <xdr:colOff>419100</xdr:colOff>
      <xdr:row>11</xdr:row>
      <xdr:rowOff>133350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438150" y="2647950"/>
          <a:ext cx="20383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0</xdr:col>
      <xdr:colOff>438150</xdr:colOff>
      <xdr:row>11</xdr:row>
      <xdr:rowOff>200025</xdr:rowOff>
    </xdr:from>
    <xdr:to>
      <xdr:col>3</xdr:col>
      <xdr:colOff>419100</xdr:colOff>
      <xdr:row>13</xdr:row>
      <xdr:rowOff>171450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438150" y="3200400"/>
          <a:ext cx="20383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0</xdr:col>
      <xdr:colOff>438150</xdr:colOff>
      <xdr:row>13</xdr:row>
      <xdr:rowOff>238125</xdr:rowOff>
    </xdr:from>
    <xdr:to>
      <xdr:col>3</xdr:col>
      <xdr:colOff>419100</xdr:colOff>
      <xdr:row>15</xdr:row>
      <xdr:rowOff>209550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438150" y="3752850"/>
          <a:ext cx="20383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0</xdr:col>
      <xdr:colOff>438150</xdr:colOff>
      <xdr:row>16</xdr:row>
      <xdr:rowOff>19050</xdr:rowOff>
    </xdr:from>
    <xdr:to>
      <xdr:col>3</xdr:col>
      <xdr:colOff>419100</xdr:colOff>
      <xdr:row>17</xdr:row>
      <xdr:rowOff>238125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438150" y="4305300"/>
          <a:ext cx="2038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0</xdr:col>
      <xdr:colOff>447675</xdr:colOff>
      <xdr:row>18</xdr:row>
      <xdr:rowOff>57150</xdr:rowOff>
    </xdr:from>
    <xdr:to>
      <xdr:col>3</xdr:col>
      <xdr:colOff>428625</xdr:colOff>
      <xdr:row>20</xdr:row>
      <xdr:rowOff>38100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447675" y="4857750"/>
          <a:ext cx="20383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4</xdr:col>
      <xdr:colOff>171450</xdr:colOff>
      <xdr:row>9</xdr:row>
      <xdr:rowOff>142875</xdr:rowOff>
    </xdr:from>
    <xdr:to>
      <xdr:col>7</xdr:col>
      <xdr:colOff>152400</xdr:colOff>
      <xdr:row>11</xdr:row>
      <xdr:rowOff>114300</xdr:rowOff>
    </xdr:to>
    <xdr:sp>
      <xdr:nvSpPr>
        <xdr:cNvPr id="20" name="Text Box 22"/>
        <xdr:cNvSpPr txBox="1">
          <a:spLocks noChangeArrowheads="1"/>
        </xdr:cNvSpPr>
      </xdr:nvSpPr>
      <xdr:spPr>
        <a:xfrm>
          <a:off x="2914650" y="2628900"/>
          <a:ext cx="20383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4</xdr:col>
      <xdr:colOff>171450</xdr:colOff>
      <xdr:row>11</xdr:row>
      <xdr:rowOff>180975</xdr:rowOff>
    </xdr:from>
    <xdr:to>
      <xdr:col>7</xdr:col>
      <xdr:colOff>152400</xdr:colOff>
      <xdr:row>13</xdr:row>
      <xdr:rowOff>152400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2914650" y="3181350"/>
          <a:ext cx="20383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4</xdr:col>
      <xdr:colOff>171450</xdr:colOff>
      <xdr:row>13</xdr:row>
      <xdr:rowOff>228600</xdr:rowOff>
    </xdr:from>
    <xdr:to>
      <xdr:col>7</xdr:col>
      <xdr:colOff>152400</xdr:colOff>
      <xdr:row>15</xdr:row>
      <xdr:rowOff>190500</xdr:rowOff>
    </xdr:to>
    <xdr:sp>
      <xdr:nvSpPr>
        <xdr:cNvPr id="22" name="Text Box 24"/>
        <xdr:cNvSpPr txBox="1">
          <a:spLocks noChangeArrowheads="1"/>
        </xdr:cNvSpPr>
      </xdr:nvSpPr>
      <xdr:spPr>
        <a:xfrm>
          <a:off x="2914650" y="3743325"/>
          <a:ext cx="2038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4</xdr:col>
      <xdr:colOff>171450</xdr:colOff>
      <xdr:row>16</xdr:row>
      <xdr:rowOff>0</xdr:rowOff>
    </xdr:from>
    <xdr:to>
      <xdr:col>7</xdr:col>
      <xdr:colOff>152400</xdr:colOff>
      <xdr:row>17</xdr:row>
      <xdr:rowOff>228600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2914650" y="4286250"/>
          <a:ext cx="20383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4</xdr:col>
      <xdr:colOff>180975</xdr:colOff>
      <xdr:row>18</xdr:row>
      <xdr:rowOff>38100</xdr:rowOff>
    </xdr:from>
    <xdr:to>
      <xdr:col>7</xdr:col>
      <xdr:colOff>161925</xdr:colOff>
      <xdr:row>20</xdr:row>
      <xdr:rowOff>9525</xdr:rowOff>
    </xdr:to>
    <xdr:sp>
      <xdr:nvSpPr>
        <xdr:cNvPr id="24" name="Text Box 26"/>
        <xdr:cNvSpPr txBox="1">
          <a:spLocks noChangeArrowheads="1"/>
        </xdr:cNvSpPr>
      </xdr:nvSpPr>
      <xdr:spPr>
        <a:xfrm>
          <a:off x="2924175" y="4838700"/>
          <a:ext cx="20383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7</xdr:col>
      <xdr:colOff>647700</xdr:colOff>
      <xdr:row>9</xdr:row>
      <xdr:rowOff>123825</xdr:rowOff>
    </xdr:from>
    <xdr:to>
      <xdr:col>10</xdr:col>
      <xdr:colOff>628650</xdr:colOff>
      <xdr:row>11</xdr:row>
      <xdr:rowOff>85725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5448300" y="2609850"/>
          <a:ext cx="2038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7</xdr:col>
      <xdr:colOff>647700</xdr:colOff>
      <xdr:row>11</xdr:row>
      <xdr:rowOff>161925</xdr:rowOff>
    </xdr:from>
    <xdr:to>
      <xdr:col>10</xdr:col>
      <xdr:colOff>628650</xdr:colOff>
      <xdr:row>13</xdr:row>
      <xdr:rowOff>133350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5448300" y="3162300"/>
          <a:ext cx="20383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7</xdr:col>
      <xdr:colOff>647700</xdr:colOff>
      <xdr:row>13</xdr:row>
      <xdr:rowOff>200025</xdr:rowOff>
    </xdr:from>
    <xdr:to>
      <xdr:col>10</xdr:col>
      <xdr:colOff>628650</xdr:colOff>
      <xdr:row>15</xdr:row>
      <xdr:rowOff>171450</xdr:rowOff>
    </xdr:to>
    <xdr:sp>
      <xdr:nvSpPr>
        <xdr:cNvPr id="27" name="Text Box 29"/>
        <xdr:cNvSpPr txBox="1">
          <a:spLocks noChangeArrowheads="1"/>
        </xdr:cNvSpPr>
      </xdr:nvSpPr>
      <xdr:spPr>
        <a:xfrm>
          <a:off x="5448300" y="3714750"/>
          <a:ext cx="20383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7</xdr:col>
      <xdr:colOff>647700</xdr:colOff>
      <xdr:row>15</xdr:row>
      <xdr:rowOff>228600</xdr:rowOff>
    </xdr:from>
    <xdr:to>
      <xdr:col>10</xdr:col>
      <xdr:colOff>628650</xdr:colOff>
      <xdr:row>17</xdr:row>
      <xdr:rowOff>200025</xdr:rowOff>
    </xdr:to>
    <xdr:sp>
      <xdr:nvSpPr>
        <xdr:cNvPr id="28" name="Text Box 30"/>
        <xdr:cNvSpPr txBox="1">
          <a:spLocks noChangeArrowheads="1"/>
        </xdr:cNvSpPr>
      </xdr:nvSpPr>
      <xdr:spPr>
        <a:xfrm>
          <a:off x="5448300" y="4257675"/>
          <a:ext cx="20383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7</xdr:col>
      <xdr:colOff>657225</xdr:colOff>
      <xdr:row>18</xdr:row>
      <xdr:rowOff>19050</xdr:rowOff>
    </xdr:from>
    <xdr:to>
      <xdr:col>10</xdr:col>
      <xdr:colOff>638175</xdr:colOff>
      <xdr:row>19</xdr:row>
      <xdr:rowOff>285750</xdr:rowOff>
    </xdr:to>
    <xdr:sp>
      <xdr:nvSpPr>
        <xdr:cNvPr id="29" name="Text Box 31"/>
        <xdr:cNvSpPr txBox="1">
          <a:spLocks noChangeArrowheads="1"/>
        </xdr:cNvSpPr>
      </xdr:nvSpPr>
      <xdr:spPr>
        <a:xfrm>
          <a:off x="5457825" y="4819650"/>
          <a:ext cx="203835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11</xdr:col>
      <xdr:colOff>628650</xdr:colOff>
      <xdr:row>9</xdr:row>
      <xdr:rowOff>104775</xdr:rowOff>
    </xdr:from>
    <xdr:to>
      <xdr:col>14</xdr:col>
      <xdr:colOff>609600</xdr:colOff>
      <xdr:row>11</xdr:row>
      <xdr:rowOff>76200</xdr:rowOff>
    </xdr:to>
    <xdr:sp>
      <xdr:nvSpPr>
        <xdr:cNvPr id="30" name="Text Box 32"/>
        <xdr:cNvSpPr txBox="1">
          <a:spLocks noChangeArrowheads="1"/>
        </xdr:cNvSpPr>
      </xdr:nvSpPr>
      <xdr:spPr>
        <a:xfrm>
          <a:off x="8172450" y="2590800"/>
          <a:ext cx="20383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แผนก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11</xdr:col>
      <xdr:colOff>628650</xdr:colOff>
      <xdr:row>11</xdr:row>
      <xdr:rowOff>142875</xdr:rowOff>
    </xdr:from>
    <xdr:to>
      <xdr:col>14</xdr:col>
      <xdr:colOff>609600</xdr:colOff>
      <xdr:row>13</xdr:row>
      <xdr:rowOff>114300</xdr:rowOff>
    </xdr:to>
    <xdr:sp>
      <xdr:nvSpPr>
        <xdr:cNvPr id="31" name="Text Box 33"/>
        <xdr:cNvSpPr txBox="1">
          <a:spLocks noChangeArrowheads="1"/>
        </xdr:cNvSpPr>
      </xdr:nvSpPr>
      <xdr:spPr>
        <a:xfrm>
          <a:off x="8172450" y="3143250"/>
          <a:ext cx="20383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แผนก 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11</xdr:col>
      <xdr:colOff>628650</xdr:colOff>
      <xdr:row>13</xdr:row>
      <xdr:rowOff>180975</xdr:rowOff>
    </xdr:from>
    <xdr:to>
      <xdr:col>14</xdr:col>
      <xdr:colOff>609600</xdr:colOff>
      <xdr:row>15</xdr:row>
      <xdr:rowOff>152400</xdr:rowOff>
    </xdr:to>
    <xdr:sp>
      <xdr:nvSpPr>
        <xdr:cNvPr id="32" name="Text Box 34"/>
        <xdr:cNvSpPr txBox="1">
          <a:spLocks noChangeArrowheads="1"/>
        </xdr:cNvSpPr>
      </xdr:nvSpPr>
      <xdr:spPr>
        <a:xfrm>
          <a:off x="8172450" y="3695700"/>
          <a:ext cx="20383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11</xdr:col>
      <xdr:colOff>628650</xdr:colOff>
      <xdr:row>15</xdr:row>
      <xdr:rowOff>219075</xdr:rowOff>
    </xdr:from>
    <xdr:to>
      <xdr:col>14</xdr:col>
      <xdr:colOff>609600</xdr:colOff>
      <xdr:row>17</xdr:row>
      <xdr:rowOff>180975</xdr:rowOff>
    </xdr:to>
    <xdr:sp>
      <xdr:nvSpPr>
        <xdr:cNvPr id="33" name="Text Box 35"/>
        <xdr:cNvSpPr txBox="1">
          <a:spLocks noChangeArrowheads="1"/>
        </xdr:cNvSpPr>
      </xdr:nvSpPr>
      <xdr:spPr>
        <a:xfrm>
          <a:off x="8172450" y="4248150"/>
          <a:ext cx="2038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11</xdr:col>
      <xdr:colOff>638175</xdr:colOff>
      <xdr:row>18</xdr:row>
      <xdr:rowOff>0</xdr:rowOff>
    </xdr:from>
    <xdr:to>
      <xdr:col>14</xdr:col>
      <xdr:colOff>619125</xdr:colOff>
      <xdr:row>19</xdr:row>
      <xdr:rowOff>276225</xdr:rowOff>
    </xdr:to>
    <xdr:sp>
      <xdr:nvSpPr>
        <xdr:cNvPr id="34" name="Text Box 36"/>
        <xdr:cNvSpPr txBox="1">
          <a:spLocks noChangeArrowheads="1"/>
        </xdr:cNvSpPr>
      </xdr:nvSpPr>
      <xdr:spPr>
        <a:xfrm>
          <a:off x="8181975" y="4800600"/>
          <a:ext cx="20383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งาน 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ชื่อ ........................................................</a:t>
          </a:r>
          <a:r>
            <a:rPr lang="en-US" cap="none" sz="14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</a:p>
      </xdr:txBody>
    </xdr:sp>
    <xdr:clientData/>
  </xdr:twoCellAnchor>
  <xdr:twoCellAnchor>
    <xdr:from>
      <xdr:col>11</xdr:col>
      <xdr:colOff>619125</xdr:colOff>
      <xdr:row>7</xdr:row>
      <xdr:rowOff>228600</xdr:rowOff>
    </xdr:from>
    <xdr:to>
      <xdr:col>11</xdr:col>
      <xdr:colOff>628650</xdr:colOff>
      <xdr:row>10</xdr:row>
      <xdr:rowOff>85725</xdr:rowOff>
    </xdr:to>
    <xdr:sp>
      <xdr:nvSpPr>
        <xdr:cNvPr id="35" name="AutoShape 37"/>
        <xdr:cNvSpPr>
          <a:spLocks/>
        </xdr:cNvSpPr>
      </xdr:nvSpPr>
      <xdr:spPr>
        <a:xfrm rot="10800000" flipH="1" flipV="1">
          <a:off x="8162925" y="2200275"/>
          <a:ext cx="9525" cy="628650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11</xdr:col>
      <xdr:colOff>619125</xdr:colOff>
      <xdr:row>7</xdr:row>
      <xdr:rowOff>228600</xdr:rowOff>
    </xdr:from>
    <xdr:to>
      <xdr:col>11</xdr:col>
      <xdr:colOff>628650</xdr:colOff>
      <xdr:row>12</xdr:row>
      <xdr:rowOff>133350</xdr:rowOff>
    </xdr:to>
    <xdr:sp>
      <xdr:nvSpPr>
        <xdr:cNvPr id="36" name="AutoShape 38"/>
        <xdr:cNvSpPr>
          <a:spLocks/>
        </xdr:cNvSpPr>
      </xdr:nvSpPr>
      <xdr:spPr>
        <a:xfrm rot="10800000" flipH="1" flipV="1">
          <a:off x="8162925" y="2200275"/>
          <a:ext cx="9525" cy="11906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11</xdr:col>
      <xdr:colOff>619125</xdr:colOff>
      <xdr:row>7</xdr:row>
      <xdr:rowOff>228600</xdr:rowOff>
    </xdr:from>
    <xdr:to>
      <xdr:col>11</xdr:col>
      <xdr:colOff>628650</xdr:colOff>
      <xdr:row>14</xdr:row>
      <xdr:rowOff>171450</xdr:rowOff>
    </xdr:to>
    <xdr:sp>
      <xdr:nvSpPr>
        <xdr:cNvPr id="37" name="AutoShape 39"/>
        <xdr:cNvSpPr>
          <a:spLocks/>
        </xdr:cNvSpPr>
      </xdr:nvSpPr>
      <xdr:spPr>
        <a:xfrm rot="10800000" flipH="1" flipV="1">
          <a:off x="8162925" y="2200275"/>
          <a:ext cx="9525" cy="174307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11</xdr:col>
      <xdr:colOff>619125</xdr:colOff>
      <xdr:row>7</xdr:row>
      <xdr:rowOff>228600</xdr:rowOff>
    </xdr:from>
    <xdr:to>
      <xdr:col>11</xdr:col>
      <xdr:colOff>628650</xdr:colOff>
      <xdr:row>16</xdr:row>
      <xdr:rowOff>200025</xdr:rowOff>
    </xdr:to>
    <xdr:sp>
      <xdr:nvSpPr>
        <xdr:cNvPr id="38" name="AutoShape 40"/>
        <xdr:cNvSpPr>
          <a:spLocks/>
        </xdr:cNvSpPr>
      </xdr:nvSpPr>
      <xdr:spPr>
        <a:xfrm rot="10800000" flipH="1" flipV="1">
          <a:off x="8162925" y="2200275"/>
          <a:ext cx="9525" cy="2286000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11</xdr:col>
      <xdr:colOff>619125</xdr:colOff>
      <xdr:row>7</xdr:row>
      <xdr:rowOff>228600</xdr:rowOff>
    </xdr:from>
    <xdr:to>
      <xdr:col>11</xdr:col>
      <xdr:colOff>638175</xdr:colOff>
      <xdr:row>18</xdr:row>
      <xdr:rowOff>238125</xdr:rowOff>
    </xdr:to>
    <xdr:sp>
      <xdr:nvSpPr>
        <xdr:cNvPr id="39" name="AutoShape 41"/>
        <xdr:cNvSpPr>
          <a:spLocks/>
        </xdr:cNvSpPr>
      </xdr:nvSpPr>
      <xdr:spPr>
        <a:xfrm rot="10800000" flipH="1" flipV="1">
          <a:off x="8162925" y="2200275"/>
          <a:ext cx="19050" cy="2838450"/>
        </a:xfrm>
        <a:prstGeom prst="bentConnector3">
          <a:avLst>
            <a:gd name="adj" fmla="val -12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7</xdr:col>
      <xdr:colOff>628650</xdr:colOff>
      <xdr:row>7</xdr:row>
      <xdr:rowOff>238125</xdr:rowOff>
    </xdr:from>
    <xdr:to>
      <xdr:col>7</xdr:col>
      <xdr:colOff>638175</xdr:colOff>
      <xdr:row>10</xdr:row>
      <xdr:rowOff>104775</xdr:rowOff>
    </xdr:to>
    <xdr:sp>
      <xdr:nvSpPr>
        <xdr:cNvPr id="40" name="AutoShape 42"/>
        <xdr:cNvSpPr>
          <a:spLocks/>
        </xdr:cNvSpPr>
      </xdr:nvSpPr>
      <xdr:spPr>
        <a:xfrm rot="10800000" flipH="1" flipV="1">
          <a:off x="5429250" y="2209800"/>
          <a:ext cx="9525" cy="63817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7</xdr:col>
      <xdr:colOff>628650</xdr:colOff>
      <xdr:row>7</xdr:row>
      <xdr:rowOff>238125</xdr:rowOff>
    </xdr:from>
    <xdr:to>
      <xdr:col>7</xdr:col>
      <xdr:colOff>638175</xdr:colOff>
      <xdr:row>12</xdr:row>
      <xdr:rowOff>142875</xdr:rowOff>
    </xdr:to>
    <xdr:sp>
      <xdr:nvSpPr>
        <xdr:cNvPr id="41" name="AutoShape 43"/>
        <xdr:cNvSpPr>
          <a:spLocks/>
        </xdr:cNvSpPr>
      </xdr:nvSpPr>
      <xdr:spPr>
        <a:xfrm rot="10800000" flipH="1" flipV="1">
          <a:off x="5429250" y="2209800"/>
          <a:ext cx="9525" cy="11906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7</xdr:col>
      <xdr:colOff>628650</xdr:colOff>
      <xdr:row>7</xdr:row>
      <xdr:rowOff>238125</xdr:rowOff>
    </xdr:from>
    <xdr:to>
      <xdr:col>7</xdr:col>
      <xdr:colOff>638175</xdr:colOff>
      <xdr:row>14</xdr:row>
      <xdr:rowOff>180975</xdr:rowOff>
    </xdr:to>
    <xdr:sp>
      <xdr:nvSpPr>
        <xdr:cNvPr id="42" name="AutoShape 44"/>
        <xdr:cNvSpPr>
          <a:spLocks/>
        </xdr:cNvSpPr>
      </xdr:nvSpPr>
      <xdr:spPr>
        <a:xfrm rot="10800000" flipH="1" flipV="1">
          <a:off x="5429250" y="2209800"/>
          <a:ext cx="9525" cy="174307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7</xdr:col>
      <xdr:colOff>628650</xdr:colOff>
      <xdr:row>7</xdr:row>
      <xdr:rowOff>238125</xdr:rowOff>
    </xdr:from>
    <xdr:to>
      <xdr:col>7</xdr:col>
      <xdr:colOff>638175</xdr:colOff>
      <xdr:row>16</xdr:row>
      <xdr:rowOff>219075</xdr:rowOff>
    </xdr:to>
    <xdr:sp>
      <xdr:nvSpPr>
        <xdr:cNvPr id="43" name="AutoShape 45"/>
        <xdr:cNvSpPr>
          <a:spLocks/>
        </xdr:cNvSpPr>
      </xdr:nvSpPr>
      <xdr:spPr>
        <a:xfrm rot="10800000" flipH="1" flipV="1">
          <a:off x="5429250" y="2209800"/>
          <a:ext cx="9525" cy="22955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7</xdr:col>
      <xdr:colOff>628650</xdr:colOff>
      <xdr:row>7</xdr:row>
      <xdr:rowOff>238125</xdr:rowOff>
    </xdr:from>
    <xdr:to>
      <xdr:col>7</xdr:col>
      <xdr:colOff>647700</xdr:colOff>
      <xdr:row>19</xdr:row>
      <xdr:rowOff>0</xdr:rowOff>
    </xdr:to>
    <xdr:sp>
      <xdr:nvSpPr>
        <xdr:cNvPr id="44" name="AutoShape 46"/>
        <xdr:cNvSpPr>
          <a:spLocks/>
        </xdr:cNvSpPr>
      </xdr:nvSpPr>
      <xdr:spPr>
        <a:xfrm rot="10800000" flipH="1" flipV="1">
          <a:off x="5429250" y="2209800"/>
          <a:ext cx="9525" cy="2847975"/>
        </a:xfrm>
        <a:prstGeom prst="bentConnector3">
          <a:avLst>
            <a:gd name="adj" fmla="val -12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9525</xdr:rowOff>
    </xdr:from>
    <xdr:to>
      <xdr:col>4</xdr:col>
      <xdr:colOff>171450</xdr:colOff>
      <xdr:row>10</xdr:row>
      <xdr:rowOff>133350</xdr:rowOff>
    </xdr:to>
    <xdr:sp>
      <xdr:nvSpPr>
        <xdr:cNvPr id="45" name="AutoShape 57"/>
        <xdr:cNvSpPr>
          <a:spLocks/>
        </xdr:cNvSpPr>
      </xdr:nvSpPr>
      <xdr:spPr>
        <a:xfrm rot="10800000" flipH="1" flipV="1">
          <a:off x="2905125" y="2238375"/>
          <a:ext cx="9525" cy="63817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9525</xdr:rowOff>
    </xdr:from>
    <xdr:to>
      <xdr:col>4</xdr:col>
      <xdr:colOff>171450</xdr:colOff>
      <xdr:row>12</xdr:row>
      <xdr:rowOff>171450</xdr:rowOff>
    </xdr:to>
    <xdr:sp>
      <xdr:nvSpPr>
        <xdr:cNvPr id="46" name="AutoShape 58"/>
        <xdr:cNvSpPr>
          <a:spLocks/>
        </xdr:cNvSpPr>
      </xdr:nvSpPr>
      <xdr:spPr>
        <a:xfrm rot="10800000" flipH="1" flipV="1">
          <a:off x="2905125" y="2238375"/>
          <a:ext cx="9525" cy="11906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9525</xdr:rowOff>
    </xdr:from>
    <xdr:to>
      <xdr:col>4</xdr:col>
      <xdr:colOff>171450</xdr:colOff>
      <xdr:row>14</xdr:row>
      <xdr:rowOff>209550</xdr:rowOff>
    </xdr:to>
    <xdr:sp>
      <xdr:nvSpPr>
        <xdr:cNvPr id="47" name="AutoShape 59"/>
        <xdr:cNvSpPr>
          <a:spLocks/>
        </xdr:cNvSpPr>
      </xdr:nvSpPr>
      <xdr:spPr>
        <a:xfrm rot="10800000" flipH="1" flipV="1">
          <a:off x="2905125" y="2238375"/>
          <a:ext cx="9525" cy="174307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9525</xdr:rowOff>
    </xdr:from>
    <xdr:to>
      <xdr:col>4</xdr:col>
      <xdr:colOff>171450</xdr:colOff>
      <xdr:row>16</xdr:row>
      <xdr:rowOff>238125</xdr:rowOff>
    </xdr:to>
    <xdr:sp>
      <xdr:nvSpPr>
        <xdr:cNvPr id="48" name="AutoShape 60"/>
        <xdr:cNvSpPr>
          <a:spLocks/>
        </xdr:cNvSpPr>
      </xdr:nvSpPr>
      <xdr:spPr>
        <a:xfrm rot="10800000" flipH="1" flipV="1">
          <a:off x="2905125" y="2238375"/>
          <a:ext cx="9525" cy="2286000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4</xdr:col>
      <xdr:colOff>161925</xdr:colOff>
      <xdr:row>8</xdr:row>
      <xdr:rowOff>9525</xdr:rowOff>
    </xdr:from>
    <xdr:to>
      <xdr:col>4</xdr:col>
      <xdr:colOff>180975</xdr:colOff>
      <xdr:row>19</xdr:row>
      <xdr:rowOff>38100</xdr:rowOff>
    </xdr:to>
    <xdr:sp>
      <xdr:nvSpPr>
        <xdr:cNvPr id="49" name="AutoShape 61"/>
        <xdr:cNvSpPr>
          <a:spLocks/>
        </xdr:cNvSpPr>
      </xdr:nvSpPr>
      <xdr:spPr>
        <a:xfrm rot="10800000" flipH="1" flipV="1">
          <a:off x="2905125" y="2238375"/>
          <a:ext cx="19050" cy="2857500"/>
        </a:xfrm>
        <a:prstGeom prst="bentConnector3">
          <a:avLst>
            <a:gd name="adj" fmla="val -12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419100</xdr:colOff>
      <xdr:row>8</xdr:row>
      <xdr:rowOff>47625</xdr:rowOff>
    </xdr:from>
    <xdr:to>
      <xdr:col>0</xdr:col>
      <xdr:colOff>428625</xdr:colOff>
      <xdr:row>10</xdr:row>
      <xdr:rowOff>171450</xdr:rowOff>
    </xdr:to>
    <xdr:sp>
      <xdr:nvSpPr>
        <xdr:cNvPr id="50" name="AutoShape 67"/>
        <xdr:cNvSpPr>
          <a:spLocks/>
        </xdr:cNvSpPr>
      </xdr:nvSpPr>
      <xdr:spPr>
        <a:xfrm rot="10800000" flipH="1" flipV="1">
          <a:off x="419100" y="2276475"/>
          <a:ext cx="9525" cy="63817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419100</xdr:colOff>
      <xdr:row>8</xdr:row>
      <xdr:rowOff>47625</xdr:rowOff>
    </xdr:from>
    <xdr:to>
      <xdr:col>0</xdr:col>
      <xdr:colOff>428625</xdr:colOff>
      <xdr:row>12</xdr:row>
      <xdr:rowOff>209550</xdr:rowOff>
    </xdr:to>
    <xdr:sp>
      <xdr:nvSpPr>
        <xdr:cNvPr id="51" name="AutoShape 68"/>
        <xdr:cNvSpPr>
          <a:spLocks/>
        </xdr:cNvSpPr>
      </xdr:nvSpPr>
      <xdr:spPr>
        <a:xfrm rot="10800000" flipH="1" flipV="1">
          <a:off x="419100" y="2276475"/>
          <a:ext cx="9525" cy="11906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419100</xdr:colOff>
      <xdr:row>8</xdr:row>
      <xdr:rowOff>47625</xdr:rowOff>
    </xdr:from>
    <xdr:to>
      <xdr:col>0</xdr:col>
      <xdr:colOff>428625</xdr:colOff>
      <xdr:row>14</xdr:row>
      <xdr:rowOff>247650</xdr:rowOff>
    </xdr:to>
    <xdr:sp>
      <xdr:nvSpPr>
        <xdr:cNvPr id="52" name="AutoShape 69"/>
        <xdr:cNvSpPr>
          <a:spLocks/>
        </xdr:cNvSpPr>
      </xdr:nvSpPr>
      <xdr:spPr>
        <a:xfrm rot="10800000" flipH="1" flipV="1">
          <a:off x="419100" y="2276475"/>
          <a:ext cx="9525" cy="174307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419100</xdr:colOff>
      <xdr:row>8</xdr:row>
      <xdr:rowOff>47625</xdr:rowOff>
    </xdr:from>
    <xdr:to>
      <xdr:col>0</xdr:col>
      <xdr:colOff>428625</xdr:colOff>
      <xdr:row>17</xdr:row>
      <xdr:rowOff>28575</xdr:rowOff>
    </xdr:to>
    <xdr:sp>
      <xdr:nvSpPr>
        <xdr:cNvPr id="53" name="AutoShape 70"/>
        <xdr:cNvSpPr>
          <a:spLocks/>
        </xdr:cNvSpPr>
      </xdr:nvSpPr>
      <xdr:spPr>
        <a:xfrm rot="10800000" flipH="1" flipV="1">
          <a:off x="419100" y="2276475"/>
          <a:ext cx="9525" cy="22955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0</xdr:col>
      <xdr:colOff>419100</xdr:colOff>
      <xdr:row>8</xdr:row>
      <xdr:rowOff>47625</xdr:rowOff>
    </xdr:from>
    <xdr:to>
      <xdr:col>0</xdr:col>
      <xdr:colOff>438150</xdr:colOff>
      <xdr:row>19</xdr:row>
      <xdr:rowOff>76200</xdr:rowOff>
    </xdr:to>
    <xdr:sp>
      <xdr:nvSpPr>
        <xdr:cNvPr id="54" name="AutoShape 71"/>
        <xdr:cNvSpPr>
          <a:spLocks/>
        </xdr:cNvSpPr>
      </xdr:nvSpPr>
      <xdr:spPr>
        <a:xfrm rot="10800000" flipH="1" flipV="1">
          <a:off x="419100" y="2276475"/>
          <a:ext cx="9525" cy="2857500"/>
        </a:xfrm>
        <a:prstGeom prst="bentConnector3">
          <a:avLst>
            <a:gd name="adj" fmla="val -12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0</xdr:row>
      <xdr:rowOff>142875</xdr:rowOff>
    </xdr:from>
    <xdr:to>
      <xdr:col>14</xdr:col>
      <xdr:colOff>714375</xdr:colOff>
      <xdr:row>1</xdr:row>
      <xdr:rowOff>219075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400675" y="142875"/>
          <a:ext cx="1362075" cy="381000"/>
        </a:xfrm>
        <a:prstGeom prst="rect">
          <a:avLst/>
        </a:prstGeom>
        <a:solidFill>
          <a:srgbClr val="FF7C8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ข้อมูล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ณ วันที่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09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09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-6</a:t>
          </a:r>
          <a:r>
            <a:rPr lang="en-US" cap="none" sz="18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3</xdr:row>
      <xdr:rowOff>76200</xdr:rowOff>
    </xdr:from>
    <xdr:to>
      <xdr:col>3</xdr:col>
      <xdr:colOff>600075</xdr:colOff>
      <xdr:row>3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2047875" y="8477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3</xdr:col>
      <xdr:colOff>438150</xdr:colOff>
      <xdr:row>5</xdr:row>
      <xdr:rowOff>47625</xdr:rowOff>
    </xdr:from>
    <xdr:to>
      <xdr:col>3</xdr:col>
      <xdr:colOff>600075</xdr:colOff>
      <xdr:row>5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2047875" y="138112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  <xdr:twoCellAnchor>
    <xdr:from>
      <xdr:col>3</xdr:col>
      <xdr:colOff>438150</xdr:colOff>
      <xdr:row>4</xdr:row>
      <xdr:rowOff>57150</xdr:rowOff>
    </xdr:from>
    <xdr:to>
      <xdr:col>3</xdr:col>
      <xdr:colOff>600075</xdr:colOff>
      <xdr:row>4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2047875" y="1133475"/>
          <a:ext cx="1619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H Sarabun New"/>
              <a:ea typeface="TH Sarabun New"/>
              <a:cs typeface="TH Sarabun New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0</xdr:row>
      <xdr:rowOff>19050</xdr:rowOff>
    </xdr:from>
    <xdr:to>
      <xdr:col>5</xdr:col>
      <xdr:colOff>428625</xdr:colOff>
      <xdr:row>5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9050"/>
          <a:ext cx="151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http://www.finee2533.ob.tc/veclogo%5B1%5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7:J25"/>
  <sheetViews>
    <sheetView showGridLines="0" zoomScalePageLayoutView="0" workbookViewId="0" topLeftCell="A13">
      <selection activeCell="M24" sqref="M24"/>
    </sheetView>
  </sheetViews>
  <sheetFormatPr defaultColWidth="9.00390625" defaultRowHeight="24"/>
  <cols>
    <col min="1" max="9" width="9.00390625" style="2" customWidth="1"/>
    <col min="10" max="10" width="2.00390625" style="2" customWidth="1"/>
    <col min="11" max="16384" width="9.00390625" style="2" customWidth="1"/>
  </cols>
  <sheetData>
    <row r="7" spans="1:9" ht="20.25">
      <c r="A7" s="266"/>
      <c r="B7" s="266"/>
      <c r="C7" s="266"/>
      <c r="D7" s="266"/>
      <c r="E7" s="266"/>
      <c r="F7" s="266"/>
      <c r="G7" s="266"/>
      <c r="H7" s="266"/>
      <c r="I7" s="266"/>
    </row>
    <row r="8" spans="1:9" s="36" customFormat="1" ht="45">
      <c r="A8" s="265" t="s">
        <v>150</v>
      </c>
      <c r="B8" s="265"/>
      <c r="C8" s="265"/>
      <c r="D8" s="265"/>
      <c r="E8" s="265"/>
      <c r="F8" s="265"/>
      <c r="G8" s="265"/>
      <c r="H8" s="265"/>
      <c r="I8" s="265"/>
    </row>
    <row r="9" spans="1:9" s="36" customFormat="1" ht="45">
      <c r="A9" s="265" t="s">
        <v>149</v>
      </c>
      <c r="B9" s="265"/>
      <c r="C9" s="265"/>
      <c r="D9" s="265"/>
      <c r="E9" s="265"/>
      <c r="F9" s="265"/>
      <c r="G9" s="265"/>
      <c r="H9" s="265"/>
      <c r="I9" s="265"/>
    </row>
    <row r="10" spans="1:9" ht="35.25">
      <c r="A10" s="265" t="s">
        <v>147</v>
      </c>
      <c r="B10" s="265"/>
      <c r="C10" s="265"/>
      <c r="D10" s="265"/>
      <c r="E10" s="265"/>
      <c r="F10" s="265"/>
      <c r="G10" s="265"/>
      <c r="H10" s="265"/>
      <c r="I10" s="265"/>
    </row>
    <row r="11" spans="1:9" ht="35.25">
      <c r="A11" s="265" t="s">
        <v>148</v>
      </c>
      <c r="B11" s="265"/>
      <c r="C11" s="265"/>
      <c r="D11" s="265"/>
      <c r="E11" s="265"/>
      <c r="F11" s="265"/>
      <c r="G11" s="265"/>
      <c r="H11" s="265"/>
      <c r="I11" s="265"/>
    </row>
    <row r="12" spans="1:9" ht="45">
      <c r="A12" s="264"/>
      <c r="B12" s="264"/>
      <c r="C12" s="264"/>
      <c r="D12" s="264"/>
      <c r="E12" s="264"/>
      <c r="F12" s="264"/>
      <c r="G12" s="264"/>
      <c r="H12" s="264"/>
      <c r="I12" s="264"/>
    </row>
    <row r="19" s="12" customFormat="1" ht="11.25"/>
    <row r="22" spans="1:10" ht="35.25">
      <c r="A22" s="265" t="s">
        <v>151</v>
      </c>
      <c r="B22" s="265"/>
      <c r="C22" s="265"/>
      <c r="D22" s="265"/>
      <c r="E22" s="265"/>
      <c r="F22" s="265"/>
      <c r="G22" s="265"/>
      <c r="H22" s="265"/>
      <c r="I22" s="265"/>
      <c r="J22" s="265"/>
    </row>
    <row r="23" spans="1:9" ht="41.25">
      <c r="A23" s="262" t="s">
        <v>3</v>
      </c>
      <c r="B23" s="262"/>
      <c r="C23" s="262"/>
      <c r="D23" s="262"/>
      <c r="E23" s="262"/>
      <c r="F23" s="262"/>
      <c r="G23" s="262"/>
      <c r="H23" s="262"/>
      <c r="I23" s="262"/>
    </row>
    <row r="24" spans="1:9" ht="45">
      <c r="A24" s="264" t="s">
        <v>4</v>
      </c>
      <c r="B24" s="264"/>
      <c r="C24" s="264"/>
      <c r="D24" s="264"/>
      <c r="E24" s="264"/>
      <c r="F24" s="264"/>
      <c r="G24" s="264"/>
      <c r="H24" s="264"/>
      <c r="I24" s="264"/>
    </row>
    <row r="25" spans="1:9" ht="33.75">
      <c r="A25" s="263" t="s">
        <v>152</v>
      </c>
      <c r="B25" s="263"/>
      <c r="C25" s="263"/>
      <c r="D25" s="263"/>
      <c r="E25" s="263"/>
      <c r="F25" s="263"/>
      <c r="G25" s="263"/>
      <c r="H25" s="263"/>
      <c r="I25" s="263"/>
    </row>
  </sheetData>
  <sheetProtection/>
  <mergeCells count="10">
    <mergeCell ref="A23:I23"/>
    <mergeCell ref="A25:I25"/>
    <mergeCell ref="A24:I24"/>
    <mergeCell ref="A22:J22"/>
    <mergeCell ref="A12:I12"/>
    <mergeCell ref="A7:I7"/>
    <mergeCell ref="A9:I9"/>
    <mergeCell ref="A10:I10"/>
    <mergeCell ref="A11:I11"/>
    <mergeCell ref="A8:I8"/>
  </mergeCells>
  <printOptions/>
  <pageMargins left="1.1811023622047245" right="0.3937007874015748" top="0.5905511811023623" bottom="0.5905511811023623" header="0.1968503937007874" footer="0.1968503937007874"/>
  <pageSetup orientation="portrait" paperSize="9" r:id="rId2"/>
  <headerFooter alignWithMargins="0">
    <oddFooter>&amp;R&amp;6Jin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3"/>
  <sheetViews>
    <sheetView showGridLines="0" zoomScalePageLayoutView="0" workbookViewId="0" topLeftCell="A1">
      <selection activeCell="C14" sqref="C14"/>
    </sheetView>
  </sheetViews>
  <sheetFormatPr defaultColWidth="9.00390625" defaultRowHeight="24"/>
  <cols>
    <col min="1" max="16384" width="9.00390625" style="2" customWidth="1"/>
  </cols>
  <sheetData>
    <row r="1" s="6" customFormat="1" ht="20.25"/>
    <row r="2" spans="1:15" s="6" customFormat="1" ht="27.75">
      <c r="A2" s="274" t="s">
        <v>175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5" s="6" customFormat="1" ht="26.25">
      <c r="A3" s="272" t="s">
        <v>146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="6" customFormat="1" ht="20.25"/>
    <row r="5" s="6" customFormat="1" ht="20.25"/>
    <row r="6" s="6" customFormat="1" ht="20.25"/>
    <row r="7" s="6" customFormat="1" ht="20.25"/>
    <row r="8" s="6" customFormat="1" ht="20.25"/>
    <row r="9" s="6" customFormat="1" ht="20.25"/>
    <row r="10" s="6" customFormat="1" ht="20.25"/>
    <row r="11" s="6" customFormat="1" ht="20.25"/>
    <row r="12" s="6" customFormat="1" ht="20.25"/>
    <row r="13" s="6" customFormat="1" ht="20.25"/>
    <row r="14" s="6" customFormat="1" ht="20.25"/>
    <row r="15" s="6" customFormat="1" ht="20.25"/>
    <row r="16" s="6" customFormat="1" ht="20.25"/>
    <row r="17" s="6" customFormat="1" ht="20.25"/>
    <row r="18" s="6" customFormat="1" ht="20.25"/>
    <row r="19" s="6" customFormat="1" ht="20.25"/>
  </sheetData>
  <sheetProtection/>
  <mergeCells count="2">
    <mergeCell ref="A2:O2"/>
    <mergeCell ref="A3:O3"/>
  </mergeCells>
  <printOptions/>
  <pageMargins left="0" right="0" top="0.7874015748031497" bottom="0.5905511811023623" header="0.1968503937007874" footer="0.1968503937007874"/>
  <pageSetup firstPageNumber="15" useFirstPageNumber="1" orientation="landscape" paperSize="9" r:id="rId2"/>
  <headerFooter alignWithMargins="0">
    <oddHeader>&amp;R&amp;P</oddHeader>
    <oddFooter>&amp;R&amp;6Jin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32"/>
  <sheetViews>
    <sheetView showGridLines="0" showZeros="0" zoomScalePageLayoutView="0" workbookViewId="0" topLeftCell="A93">
      <selection activeCell="A101" sqref="A101"/>
    </sheetView>
  </sheetViews>
  <sheetFormatPr defaultColWidth="9.00390625" defaultRowHeight="24"/>
  <cols>
    <col min="1" max="1" width="11.375" style="2" customWidth="1"/>
    <col min="2" max="2" width="5.875" style="2" customWidth="1"/>
    <col min="3" max="3" width="9.00390625" style="2" customWidth="1"/>
    <col min="4" max="4" width="9.75390625" style="2" customWidth="1"/>
    <col min="5" max="5" width="4.25390625" style="2" customWidth="1"/>
    <col min="6" max="6" width="6.25390625" style="2" customWidth="1"/>
    <col min="7" max="7" width="6.00390625" style="2" customWidth="1"/>
    <col min="8" max="8" width="9.00390625" style="2" customWidth="1"/>
    <col min="9" max="9" width="4.875" style="2" customWidth="1"/>
    <col min="10" max="10" width="13.00390625" style="2" customWidth="1"/>
    <col min="11" max="11" width="3.25390625" style="2" customWidth="1"/>
    <col min="12" max="16384" width="9.00390625" style="2" customWidth="1"/>
  </cols>
  <sheetData>
    <row r="1" s="6" customFormat="1" ht="20.25"/>
    <row r="2" spans="1:10" s="6" customFormat="1" ht="26.25">
      <c r="A2" s="272" t="s">
        <v>176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0" s="6" customFormat="1" ht="26.25">
      <c r="A3" s="272" t="s">
        <v>177</v>
      </c>
      <c r="B3" s="272"/>
      <c r="C3" s="272"/>
      <c r="D3" s="272"/>
      <c r="E3" s="272"/>
      <c r="F3" s="272"/>
      <c r="G3" s="272"/>
      <c r="H3" s="272"/>
      <c r="I3" s="272"/>
      <c r="J3" s="272"/>
    </row>
    <row r="4" spans="2:5" s="6" customFormat="1" ht="23.25">
      <c r="B4" s="30">
        <v>6.1</v>
      </c>
      <c r="C4" s="30" t="s">
        <v>179</v>
      </c>
      <c r="E4" s="6" t="s">
        <v>180</v>
      </c>
    </row>
    <row r="5" s="6" customFormat="1" ht="20.25">
      <c r="E5" s="6" t="s">
        <v>181</v>
      </c>
    </row>
    <row r="6" spans="1:10" s="6" customFormat="1" ht="20.25">
      <c r="A6" s="42" t="s">
        <v>192</v>
      </c>
      <c r="B6" s="43"/>
      <c r="C6" s="43"/>
      <c r="D6" s="43"/>
      <c r="E6" s="43"/>
      <c r="F6" s="43" t="s">
        <v>191</v>
      </c>
      <c r="G6" s="43"/>
      <c r="H6" s="43">
        <f>+F7+F11+F14+F17</f>
        <v>0</v>
      </c>
      <c r="I6" s="43"/>
      <c r="J6" s="44" t="s">
        <v>190</v>
      </c>
    </row>
    <row r="7" spans="1:7" s="6" customFormat="1" ht="20.25">
      <c r="A7" s="41" t="s">
        <v>15</v>
      </c>
      <c r="B7" s="2" t="s">
        <v>182</v>
      </c>
      <c r="C7" s="2"/>
      <c r="D7" s="2"/>
      <c r="E7" s="2"/>
      <c r="F7" s="2">
        <f>SUM(E8:E10)</f>
        <v>0</v>
      </c>
      <c r="G7" s="2" t="s">
        <v>190</v>
      </c>
    </row>
    <row r="8" spans="2:6" s="6" customFormat="1" ht="20.25">
      <c r="B8" s="6">
        <v>1</v>
      </c>
      <c r="C8" s="6" t="s">
        <v>183</v>
      </c>
      <c r="F8" s="6" t="s">
        <v>190</v>
      </c>
    </row>
    <row r="9" spans="2:6" s="6" customFormat="1" ht="20.25">
      <c r="B9" s="6">
        <v>2</v>
      </c>
      <c r="C9" s="6" t="s">
        <v>184</v>
      </c>
      <c r="F9" s="6" t="s">
        <v>190</v>
      </c>
    </row>
    <row r="10" spans="2:6" s="6" customFormat="1" ht="20.25">
      <c r="B10" s="6">
        <v>3</v>
      </c>
      <c r="C10" s="6" t="s">
        <v>206</v>
      </c>
      <c r="F10" s="6" t="s">
        <v>190</v>
      </c>
    </row>
    <row r="11" spans="1:7" s="6" customFormat="1" ht="20.25">
      <c r="A11" s="41" t="s">
        <v>17</v>
      </c>
      <c r="B11" s="2" t="s">
        <v>185</v>
      </c>
      <c r="C11" s="2"/>
      <c r="D11" s="2"/>
      <c r="E11" s="2"/>
      <c r="F11" s="2">
        <f>SUM(E12:E13)</f>
        <v>0</v>
      </c>
      <c r="G11" s="2" t="s">
        <v>190</v>
      </c>
    </row>
    <row r="12" spans="2:6" s="6" customFormat="1" ht="20.25">
      <c r="B12" s="6">
        <v>1</v>
      </c>
      <c r="C12" s="6" t="s">
        <v>186</v>
      </c>
      <c r="F12" s="6" t="s">
        <v>190</v>
      </c>
    </row>
    <row r="13" spans="2:6" s="6" customFormat="1" ht="20.25">
      <c r="B13" s="6">
        <v>2</v>
      </c>
      <c r="C13" s="6" t="s">
        <v>187</v>
      </c>
      <c r="F13" s="6" t="s">
        <v>190</v>
      </c>
    </row>
    <row r="14" spans="1:7" s="6" customFormat="1" ht="20.25">
      <c r="A14" s="41" t="s">
        <v>26</v>
      </c>
      <c r="B14" s="2" t="s">
        <v>188</v>
      </c>
      <c r="C14" s="2"/>
      <c r="D14" s="2"/>
      <c r="E14" s="2"/>
      <c r="F14" s="2">
        <f>SUM(E15:E16)</f>
        <v>0</v>
      </c>
      <c r="G14" s="2" t="s">
        <v>190</v>
      </c>
    </row>
    <row r="15" spans="2:6" s="6" customFormat="1" ht="20.25">
      <c r="B15" s="6">
        <v>1</v>
      </c>
      <c r="C15" s="6" t="s">
        <v>186</v>
      </c>
      <c r="F15" s="6" t="s">
        <v>190</v>
      </c>
    </row>
    <row r="16" spans="2:6" s="6" customFormat="1" ht="20.25">
      <c r="B16" s="6">
        <v>2</v>
      </c>
      <c r="C16" s="6" t="s">
        <v>187</v>
      </c>
      <c r="F16" s="6" t="s">
        <v>190</v>
      </c>
    </row>
    <row r="17" spans="1:10" s="6" customFormat="1" ht="20.25">
      <c r="A17" s="41" t="s">
        <v>27</v>
      </c>
      <c r="B17" s="2" t="s">
        <v>189</v>
      </c>
      <c r="C17" s="2"/>
      <c r="D17" s="2"/>
      <c r="E17" s="2"/>
      <c r="F17" s="2">
        <f>SUM(E18:E19)</f>
        <v>0</v>
      </c>
      <c r="G17" s="2" t="s">
        <v>190</v>
      </c>
      <c r="H17" s="2"/>
      <c r="I17" s="2"/>
      <c r="J17" s="2"/>
    </row>
    <row r="18" spans="2:6" s="6" customFormat="1" ht="20.25">
      <c r="B18" s="6">
        <v>1</v>
      </c>
      <c r="C18" s="6" t="s">
        <v>186</v>
      </c>
      <c r="F18" s="6" t="s">
        <v>190</v>
      </c>
    </row>
    <row r="19" spans="2:6" s="6" customFormat="1" ht="20.25">
      <c r="B19" s="6">
        <v>2</v>
      </c>
      <c r="C19" s="6" t="s">
        <v>187</v>
      </c>
      <c r="F19" s="6" t="s">
        <v>190</v>
      </c>
    </row>
    <row r="20" s="6" customFormat="1" ht="20.25"/>
    <row r="21" spans="1:10" ht="20.25">
      <c r="A21" s="45" t="s">
        <v>29</v>
      </c>
      <c r="B21" s="46" t="s">
        <v>193</v>
      </c>
      <c r="C21" s="46"/>
      <c r="D21" s="46"/>
      <c r="E21" s="46"/>
      <c r="F21" s="46"/>
      <c r="G21" s="46" t="s">
        <v>190</v>
      </c>
      <c r="H21" s="46"/>
      <c r="I21" s="46"/>
      <c r="J21" s="47"/>
    </row>
    <row r="22" spans="1:10" ht="20.25">
      <c r="A22" s="48" t="s">
        <v>194</v>
      </c>
      <c r="B22" s="49" t="s">
        <v>197</v>
      </c>
      <c r="C22" s="49"/>
      <c r="D22" s="49"/>
      <c r="E22" s="49"/>
      <c r="F22" s="49"/>
      <c r="G22" s="49" t="s">
        <v>190</v>
      </c>
      <c r="H22" s="49"/>
      <c r="I22" s="49"/>
      <c r="J22" s="50"/>
    </row>
    <row r="24" spans="1:7" ht="20.25">
      <c r="A24" s="41" t="s">
        <v>195</v>
      </c>
      <c r="B24" s="2" t="s">
        <v>196</v>
      </c>
      <c r="F24" s="2">
        <f>SUM(E25:E26)</f>
        <v>0</v>
      </c>
      <c r="G24" s="2" t="s">
        <v>190</v>
      </c>
    </row>
    <row r="25" spans="2:6" ht="20.25">
      <c r="B25" s="6">
        <v>1</v>
      </c>
      <c r="C25" s="6" t="s">
        <v>182</v>
      </c>
      <c r="D25" s="6"/>
      <c r="E25" s="6"/>
      <c r="F25" s="6" t="s">
        <v>190</v>
      </c>
    </row>
    <row r="26" spans="2:6" ht="20.25">
      <c r="B26" s="6">
        <v>2</v>
      </c>
      <c r="C26" s="6" t="s">
        <v>185</v>
      </c>
      <c r="D26" s="6"/>
      <c r="E26" s="6"/>
      <c r="F26" s="6" t="s">
        <v>190</v>
      </c>
    </row>
    <row r="35" spans="2:10" ht="23.25">
      <c r="B35" s="30">
        <v>6.2</v>
      </c>
      <c r="C35" s="30" t="s">
        <v>198</v>
      </c>
      <c r="D35" s="6"/>
      <c r="J35" s="2" t="s">
        <v>190</v>
      </c>
    </row>
    <row r="36" spans="2:10" ht="20.25">
      <c r="B36" s="41" t="s">
        <v>15</v>
      </c>
      <c r="C36" s="2" t="s">
        <v>204</v>
      </c>
      <c r="E36" s="41" t="s">
        <v>17</v>
      </c>
      <c r="F36" s="2" t="s">
        <v>205</v>
      </c>
      <c r="J36" s="27" t="s">
        <v>208</v>
      </c>
    </row>
    <row r="37" spans="1:11" ht="20.25">
      <c r="A37" s="6" t="s">
        <v>199</v>
      </c>
      <c r="D37" s="52" t="s">
        <v>215</v>
      </c>
      <c r="E37" s="6" t="s">
        <v>190</v>
      </c>
      <c r="F37" s="6"/>
      <c r="H37" s="52" t="s">
        <v>215</v>
      </c>
      <c r="I37" s="6" t="s">
        <v>190</v>
      </c>
      <c r="J37" s="52" t="s">
        <v>215</v>
      </c>
      <c r="K37" s="2" t="s">
        <v>190</v>
      </c>
    </row>
    <row r="38" spans="1:11" ht="20.25">
      <c r="A38" s="6" t="s">
        <v>200</v>
      </c>
      <c r="D38" s="52" t="s">
        <v>215</v>
      </c>
      <c r="E38" s="6" t="s">
        <v>190</v>
      </c>
      <c r="F38" s="6"/>
      <c r="H38" s="52" t="s">
        <v>215</v>
      </c>
      <c r="I38" s="6" t="s">
        <v>190</v>
      </c>
      <c r="J38" s="52" t="s">
        <v>215</v>
      </c>
      <c r="K38" s="2" t="s">
        <v>190</v>
      </c>
    </row>
    <row r="39" spans="1:11" ht="20.25">
      <c r="A39" s="6" t="s">
        <v>207</v>
      </c>
      <c r="D39" s="52" t="s">
        <v>215</v>
      </c>
      <c r="E39" s="6" t="s">
        <v>190</v>
      </c>
      <c r="F39" s="6"/>
      <c r="H39" s="52" t="s">
        <v>215</v>
      </c>
      <c r="I39" s="6" t="s">
        <v>190</v>
      </c>
      <c r="J39" s="52" t="s">
        <v>215</v>
      </c>
      <c r="K39" s="2" t="s">
        <v>190</v>
      </c>
    </row>
    <row r="40" spans="1:11" ht="20.25">
      <c r="A40" s="6" t="s">
        <v>201</v>
      </c>
      <c r="D40" s="52" t="s">
        <v>215</v>
      </c>
      <c r="E40" s="6" t="s">
        <v>190</v>
      </c>
      <c r="F40" s="6"/>
      <c r="H40" s="52" t="s">
        <v>215</v>
      </c>
      <c r="I40" s="6" t="s">
        <v>190</v>
      </c>
      <c r="J40" s="52" t="s">
        <v>215</v>
      </c>
      <c r="K40" s="2" t="s">
        <v>190</v>
      </c>
    </row>
    <row r="41" spans="1:11" ht="20.25">
      <c r="A41" s="6" t="s">
        <v>202</v>
      </c>
      <c r="D41" s="52" t="s">
        <v>215</v>
      </c>
      <c r="E41" s="6" t="s">
        <v>190</v>
      </c>
      <c r="F41" s="6"/>
      <c r="H41" s="52" t="s">
        <v>215</v>
      </c>
      <c r="I41" s="6" t="s">
        <v>190</v>
      </c>
      <c r="J41" s="52" t="s">
        <v>215</v>
      </c>
      <c r="K41" s="2" t="s">
        <v>190</v>
      </c>
    </row>
    <row r="42" spans="1:11" ht="20.25">
      <c r="A42" s="6" t="s">
        <v>203</v>
      </c>
      <c r="D42" s="52" t="s">
        <v>215</v>
      </c>
      <c r="E42" s="6" t="s">
        <v>190</v>
      </c>
      <c r="F42" s="6"/>
      <c r="H42" s="52" t="s">
        <v>215</v>
      </c>
      <c r="I42" s="6" t="s">
        <v>190</v>
      </c>
      <c r="J42" s="52" t="s">
        <v>215</v>
      </c>
      <c r="K42" s="2" t="s">
        <v>190</v>
      </c>
    </row>
    <row r="43" spans="3:11" ht="21" thickBot="1">
      <c r="C43" s="2" t="s">
        <v>208</v>
      </c>
      <c r="D43" s="51"/>
      <c r="E43" s="2" t="s">
        <v>190</v>
      </c>
      <c r="G43" s="2" t="s">
        <v>208</v>
      </c>
      <c r="H43" s="51"/>
      <c r="I43" s="2" t="s">
        <v>190</v>
      </c>
      <c r="J43" s="51"/>
      <c r="K43" s="2" t="s">
        <v>190</v>
      </c>
    </row>
    <row r="44" spans="3:9" ht="21" thickTop="1">
      <c r="C44" s="6"/>
      <c r="D44" s="6"/>
      <c r="E44" s="6"/>
      <c r="F44" s="6"/>
      <c r="G44" s="6"/>
      <c r="H44" s="6"/>
      <c r="I44" s="6"/>
    </row>
    <row r="45" spans="2:9" ht="23.25">
      <c r="B45" s="30">
        <v>6.3</v>
      </c>
      <c r="C45" s="30" t="s">
        <v>212</v>
      </c>
      <c r="D45" s="6"/>
      <c r="E45" s="6"/>
      <c r="F45" s="6"/>
      <c r="G45" s="6"/>
      <c r="H45" s="6"/>
      <c r="I45" s="6"/>
    </row>
    <row r="46" spans="2:10" ht="20.25">
      <c r="B46" s="41" t="s">
        <v>15</v>
      </c>
      <c r="C46" s="2" t="s">
        <v>204</v>
      </c>
      <c r="E46" s="41" t="s">
        <v>17</v>
      </c>
      <c r="F46" s="2" t="s">
        <v>205</v>
      </c>
      <c r="J46" s="27" t="s">
        <v>208</v>
      </c>
    </row>
    <row r="47" spans="1:11" ht="23.25">
      <c r="A47" s="6" t="s">
        <v>211</v>
      </c>
      <c r="B47" s="30"/>
      <c r="C47" s="30"/>
      <c r="D47" s="52" t="s">
        <v>215</v>
      </c>
      <c r="E47" s="6" t="s">
        <v>190</v>
      </c>
      <c r="F47" s="6"/>
      <c r="H47" s="52" t="s">
        <v>215</v>
      </c>
      <c r="I47" s="6" t="s">
        <v>190</v>
      </c>
      <c r="J47" s="52" t="s">
        <v>215</v>
      </c>
      <c r="K47" s="2" t="s">
        <v>190</v>
      </c>
    </row>
    <row r="48" spans="1:11" ht="20.25">
      <c r="A48" s="6" t="s">
        <v>209</v>
      </c>
      <c r="D48" s="52" t="s">
        <v>215</v>
      </c>
      <c r="E48" s="6" t="s">
        <v>190</v>
      </c>
      <c r="F48" s="6"/>
      <c r="H48" s="52" t="s">
        <v>215</v>
      </c>
      <c r="I48" s="6" t="s">
        <v>190</v>
      </c>
      <c r="J48" s="52" t="s">
        <v>215</v>
      </c>
      <c r="K48" s="2" t="s">
        <v>190</v>
      </c>
    </row>
    <row r="49" spans="1:11" ht="20.25">
      <c r="A49" s="6" t="s">
        <v>210</v>
      </c>
      <c r="D49" s="52" t="s">
        <v>215</v>
      </c>
      <c r="E49" s="6" t="s">
        <v>190</v>
      </c>
      <c r="F49" s="6"/>
      <c r="H49" s="52" t="s">
        <v>215</v>
      </c>
      <c r="I49" s="6" t="s">
        <v>190</v>
      </c>
      <c r="J49" s="52" t="s">
        <v>215</v>
      </c>
      <c r="K49" s="2" t="s">
        <v>190</v>
      </c>
    </row>
    <row r="50" spans="1:11" ht="20.25">
      <c r="A50" s="6" t="s">
        <v>213</v>
      </c>
      <c r="D50" s="52" t="s">
        <v>215</v>
      </c>
      <c r="E50" s="6" t="s">
        <v>190</v>
      </c>
      <c r="F50" s="6"/>
      <c r="H50" s="52" t="s">
        <v>215</v>
      </c>
      <c r="I50" s="6" t="s">
        <v>190</v>
      </c>
      <c r="J50" s="52" t="s">
        <v>215</v>
      </c>
      <c r="K50" s="2" t="s">
        <v>190</v>
      </c>
    </row>
    <row r="51" spans="1:11" ht="20.25">
      <c r="A51" s="6" t="s">
        <v>214</v>
      </c>
      <c r="D51" s="52" t="s">
        <v>215</v>
      </c>
      <c r="E51" s="6" t="s">
        <v>190</v>
      </c>
      <c r="F51" s="6"/>
      <c r="H51" s="52" t="s">
        <v>215</v>
      </c>
      <c r="I51" s="6" t="s">
        <v>190</v>
      </c>
      <c r="J51" s="52" t="s">
        <v>215</v>
      </c>
      <c r="K51" s="2" t="s">
        <v>190</v>
      </c>
    </row>
    <row r="52" spans="3:11" ht="21" thickBot="1">
      <c r="C52" s="2" t="s">
        <v>208</v>
      </c>
      <c r="D52" s="51"/>
      <c r="E52" s="2" t="s">
        <v>190</v>
      </c>
      <c r="G52" s="2" t="s">
        <v>208</v>
      </c>
      <c r="H52" s="51"/>
      <c r="I52" s="2" t="s">
        <v>190</v>
      </c>
      <c r="J52" s="51"/>
      <c r="K52" s="2" t="s">
        <v>190</v>
      </c>
    </row>
    <row r="53" ht="21" thickTop="1"/>
    <row r="55" spans="2:9" ht="23.25">
      <c r="B55" s="30">
        <v>6.3</v>
      </c>
      <c r="C55" s="30" t="s">
        <v>216</v>
      </c>
      <c r="I55" s="27"/>
    </row>
    <row r="56" spans="1:6" ht="20.25">
      <c r="A56" s="2" t="s">
        <v>219</v>
      </c>
      <c r="C56" s="41" t="s">
        <v>208</v>
      </c>
      <c r="D56" s="52" t="s">
        <v>225</v>
      </c>
      <c r="E56" s="2" t="s">
        <v>190</v>
      </c>
      <c r="F56" s="2" t="s">
        <v>226</v>
      </c>
    </row>
    <row r="57" spans="1:11" ht="20.25">
      <c r="A57" s="287" t="s">
        <v>217</v>
      </c>
      <c r="B57" s="288"/>
      <c r="C57" s="289"/>
      <c r="D57" s="287" t="s">
        <v>218</v>
      </c>
      <c r="E57" s="289"/>
      <c r="F57" s="290" t="s">
        <v>220</v>
      </c>
      <c r="G57" s="291"/>
      <c r="H57" s="291"/>
      <c r="I57" s="291"/>
      <c r="J57" s="291"/>
      <c r="K57" s="292"/>
    </row>
    <row r="58" spans="1:11" ht="20.25">
      <c r="A58" s="293"/>
      <c r="B58" s="294"/>
      <c r="C58" s="295"/>
      <c r="D58" s="293" t="s">
        <v>222</v>
      </c>
      <c r="E58" s="295"/>
      <c r="F58" s="290" t="s">
        <v>221</v>
      </c>
      <c r="G58" s="291"/>
      <c r="H58" s="292"/>
      <c r="I58" s="290" t="s">
        <v>230</v>
      </c>
      <c r="J58" s="291"/>
      <c r="K58" s="292"/>
    </row>
    <row r="59" spans="1:11" ht="20.25">
      <c r="A59" s="282" t="s">
        <v>223</v>
      </c>
      <c r="B59" s="283"/>
      <c r="C59" s="284"/>
      <c r="D59" s="285" t="s">
        <v>224</v>
      </c>
      <c r="E59" s="286"/>
      <c r="F59" s="276"/>
      <c r="G59" s="277"/>
      <c r="H59" s="278"/>
      <c r="I59" s="279"/>
      <c r="J59" s="280"/>
      <c r="K59" s="281"/>
    </row>
    <row r="60" spans="1:11" ht="20.25">
      <c r="A60" s="282"/>
      <c r="B60" s="283"/>
      <c r="C60" s="284"/>
      <c r="D60" s="285"/>
      <c r="E60" s="286"/>
      <c r="F60" s="276"/>
      <c r="G60" s="277"/>
      <c r="H60" s="278"/>
      <c r="I60" s="279"/>
      <c r="J60" s="280"/>
      <c r="K60" s="281"/>
    </row>
    <row r="61" spans="1:11" ht="20.25">
      <c r="A61" s="282"/>
      <c r="B61" s="283"/>
      <c r="C61" s="284"/>
      <c r="D61" s="285"/>
      <c r="E61" s="286"/>
      <c r="F61" s="276"/>
      <c r="G61" s="277"/>
      <c r="H61" s="278"/>
      <c r="I61" s="279"/>
      <c r="J61" s="280"/>
      <c r="K61" s="281"/>
    </row>
    <row r="62" spans="1:11" ht="20.25">
      <c r="A62" s="282"/>
      <c r="B62" s="283"/>
      <c r="C62" s="284"/>
      <c r="D62" s="285"/>
      <c r="E62" s="286"/>
      <c r="F62" s="276"/>
      <c r="G62" s="277"/>
      <c r="H62" s="278"/>
      <c r="I62" s="279"/>
      <c r="J62" s="280"/>
      <c r="K62" s="281"/>
    </row>
    <row r="63" spans="1:11" ht="20.25">
      <c r="A63" s="282"/>
      <c r="B63" s="283"/>
      <c r="C63" s="284"/>
      <c r="D63" s="285"/>
      <c r="E63" s="286"/>
      <c r="F63" s="276"/>
      <c r="G63" s="277"/>
      <c r="H63" s="278"/>
      <c r="I63" s="279"/>
      <c r="J63" s="280"/>
      <c r="K63" s="281"/>
    </row>
    <row r="64" spans="1:11" ht="20.25">
      <c r="A64" s="282"/>
      <c r="B64" s="283"/>
      <c r="C64" s="284"/>
      <c r="D64" s="285"/>
      <c r="E64" s="286"/>
      <c r="F64" s="276"/>
      <c r="G64" s="277"/>
      <c r="H64" s="278"/>
      <c r="I64" s="279"/>
      <c r="J64" s="280"/>
      <c r="K64" s="281"/>
    </row>
    <row r="65" spans="1:11" ht="20.25">
      <c r="A65" s="282"/>
      <c r="B65" s="283"/>
      <c r="C65" s="284"/>
      <c r="D65" s="285"/>
      <c r="E65" s="286"/>
      <c r="F65" s="276"/>
      <c r="G65" s="277"/>
      <c r="H65" s="278"/>
      <c r="I65" s="279"/>
      <c r="J65" s="280"/>
      <c r="K65" s="281"/>
    </row>
    <row r="66" spans="1:11" ht="20.25">
      <c r="A66" s="276"/>
      <c r="B66" s="277"/>
      <c r="C66" s="278"/>
      <c r="D66" s="279"/>
      <c r="E66" s="280"/>
      <c r="F66" s="276"/>
      <c r="G66" s="277"/>
      <c r="H66" s="278"/>
      <c r="I66" s="279"/>
      <c r="J66" s="280"/>
      <c r="K66" s="281"/>
    </row>
    <row r="67" spans="1:11" ht="20.2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</row>
    <row r="68" spans="1:6" ht="23.25">
      <c r="A68" s="2" t="s">
        <v>227</v>
      </c>
      <c r="B68" s="30"/>
      <c r="C68" s="41" t="s">
        <v>208</v>
      </c>
      <c r="D68" s="52" t="s">
        <v>225</v>
      </c>
      <c r="E68" s="2" t="s">
        <v>190</v>
      </c>
      <c r="F68" s="2" t="s">
        <v>438</v>
      </c>
    </row>
    <row r="69" spans="1:11" ht="20.25">
      <c r="A69" s="287" t="s">
        <v>217</v>
      </c>
      <c r="B69" s="288"/>
      <c r="C69" s="289"/>
      <c r="D69" s="287" t="s">
        <v>218</v>
      </c>
      <c r="E69" s="289"/>
      <c r="F69" s="290" t="s">
        <v>220</v>
      </c>
      <c r="G69" s="291"/>
      <c r="H69" s="291"/>
      <c r="I69" s="291"/>
      <c r="J69" s="291"/>
      <c r="K69" s="292"/>
    </row>
    <row r="70" spans="1:11" ht="20.25">
      <c r="A70" s="293"/>
      <c r="B70" s="294"/>
      <c r="C70" s="295"/>
      <c r="D70" s="293" t="s">
        <v>222</v>
      </c>
      <c r="E70" s="295"/>
      <c r="F70" s="290" t="s">
        <v>221</v>
      </c>
      <c r="G70" s="291"/>
      <c r="H70" s="292"/>
      <c r="I70" s="290" t="s">
        <v>230</v>
      </c>
      <c r="J70" s="291"/>
      <c r="K70" s="292"/>
    </row>
    <row r="71" spans="1:11" ht="20.25">
      <c r="A71" s="282" t="s">
        <v>223</v>
      </c>
      <c r="B71" s="283"/>
      <c r="C71" s="284"/>
      <c r="D71" s="285" t="s">
        <v>228</v>
      </c>
      <c r="E71" s="286"/>
      <c r="F71" s="276"/>
      <c r="G71" s="277"/>
      <c r="H71" s="278"/>
      <c r="I71" s="279"/>
      <c r="J71" s="280"/>
      <c r="K71" s="281"/>
    </row>
    <row r="72" spans="1:11" ht="20.25">
      <c r="A72" s="282"/>
      <c r="B72" s="283"/>
      <c r="C72" s="284"/>
      <c r="D72" s="285"/>
      <c r="E72" s="286"/>
      <c r="F72" s="276"/>
      <c r="G72" s="277"/>
      <c r="H72" s="278"/>
      <c r="I72" s="279"/>
      <c r="J72" s="280"/>
      <c r="K72" s="281"/>
    </row>
    <row r="73" spans="1:11" ht="20.25">
      <c r="A73" s="282"/>
      <c r="B73" s="283"/>
      <c r="C73" s="284"/>
      <c r="D73" s="285"/>
      <c r="E73" s="286"/>
      <c r="F73" s="276"/>
      <c r="G73" s="277"/>
      <c r="H73" s="278"/>
      <c r="I73" s="279"/>
      <c r="J73" s="280"/>
      <c r="K73" s="281"/>
    </row>
    <row r="74" spans="1:11" ht="20.25">
      <c r="A74" s="282"/>
      <c r="B74" s="283"/>
      <c r="C74" s="284"/>
      <c r="D74" s="285"/>
      <c r="E74" s="286"/>
      <c r="F74" s="276"/>
      <c r="G74" s="277"/>
      <c r="H74" s="278"/>
      <c r="I74" s="279"/>
      <c r="J74" s="280"/>
      <c r="K74" s="281"/>
    </row>
    <row r="75" spans="1:11" ht="20.25">
      <c r="A75" s="282"/>
      <c r="B75" s="283"/>
      <c r="C75" s="284"/>
      <c r="D75" s="285"/>
      <c r="E75" s="286"/>
      <c r="F75" s="276"/>
      <c r="G75" s="277"/>
      <c r="H75" s="278"/>
      <c r="I75" s="279"/>
      <c r="J75" s="280"/>
      <c r="K75" s="281"/>
    </row>
    <row r="76" spans="1:11" ht="20.25">
      <c r="A76" s="282"/>
      <c r="B76" s="283"/>
      <c r="C76" s="284"/>
      <c r="D76" s="285"/>
      <c r="E76" s="286"/>
      <c r="F76" s="276"/>
      <c r="G76" s="277"/>
      <c r="H76" s="278"/>
      <c r="I76" s="279"/>
      <c r="J76" s="280"/>
      <c r="K76" s="281"/>
    </row>
    <row r="77" spans="1:11" ht="20.25">
      <c r="A77" s="282"/>
      <c r="B77" s="283"/>
      <c r="C77" s="284"/>
      <c r="D77" s="285"/>
      <c r="E77" s="286"/>
      <c r="F77" s="276"/>
      <c r="G77" s="277"/>
      <c r="H77" s="278"/>
      <c r="I77" s="279"/>
      <c r="J77" s="280"/>
      <c r="K77" s="281"/>
    </row>
    <row r="78" spans="1:11" ht="20.25">
      <c r="A78" s="276"/>
      <c r="B78" s="277"/>
      <c r="C78" s="278"/>
      <c r="D78" s="279"/>
      <c r="E78" s="280"/>
      <c r="F78" s="276"/>
      <c r="G78" s="277"/>
      <c r="H78" s="278"/>
      <c r="I78" s="279"/>
      <c r="J78" s="280"/>
      <c r="K78" s="281"/>
    </row>
    <row r="79" spans="1:11" ht="2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1:6" ht="20.25">
      <c r="A80" s="53" t="s">
        <v>229</v>
      </c>
      <c r="B80" s="53"/>
      <c r="C80" s="41" t="s">
        <v>208</v>
      </c>
      <c r="D80" s="52" t="s">
        <v>225</v>
      </c>
      <c r="E80" s="2" t="s">
        <v>190</v>
      </c>
      <c r="F80" s="2" t="s">
        <v>438</v>
      </c>
    </row>
    <row r="81" spans="1:11" ht="20.25">
      <c r="A81" s="287" t="s">
        <v>217</v>
      </c>
      <c r="B81" s="288"/>
      <c r="C81" s="289"/>
      <c r="D81" s="287" t="s">
        <v>218</v>
      </c>
      <c r="E81" s="289"/>
      <c r="F81" s="290" t="s">
        <v>220</v>
      </c>
      <c r="G81" s="291"/>
      <c r="H81" s="291"/>
      <c r="I81" s="291"/>
      <c r="J81" s="291"/>
      <c r="K81" s="292"/>
    </row>
    <row r="82" spans="1:11" ht="20.25">
      <c r="A82" s="293"/>
      <c r="B82" s="294"/>
      <c r="C82" s="295"/>
      <c r="D82" s="293" t="s">
        <v>222</v>
      </c>
      <c r="E82" s="295"/>
      <c r="F82" s="290" t="s">
        <v>221</v>
      </c>
      <c r="G82" s="291"/>
      <c r="H82" s="292"/>
      <c r="I82" s="290" t="s">
        <v>230</v>
      </c>
      <c r="J82" s="291"/>
      <c r="K82" s="292"/>
    </row>
    <row r="83" spans="1:11" ht="20.25">
      <c r="A83" s="282" t="s">
        <v>223</v>
      </c>
      <c r="B83" s="283"/>
      <c r="C83" s="284"/>
      <c r="D83" s="285" t="s">
        <v>231</v>
      </c>
      <c r="E83" s="286"/>
      <c r="F83" s="276"/>
      <c r="G83" s="277"/>
      <c r="H83" s="278"/>
      <c r="I83" s="279"/>
      <c r="J83" s="280"/>
      <c r="K83" s="281"/>
    </row>
    <row r="84" spans="1:11" ht="20.25">
      <c r="A84" s="282"/>
      <c r="B84" s="283"/>
      <c r="C84" s="284"/>
      <c r="D84" s="285"/>
      <c r="E84" s="286"/>
      <c r="F84" s="276"/>
      <c r="G84" s="277"/>
      <c r="H84" s="278"/>
      <c r="I84" s="279"/>
      <c r="J84" s="280"/>
      <c r="K84" s="281"/>
    </row>
    <row r="85" spans="1:11" ht="20.25">
      <c r="A85" s="282"/>
      <c r="B85" s="283"/>
      <c r="C85" s="284"/>
      <c r="D85" s="285"/>
      <c r="E85" s="286"/>
      <c r="F85" s="276"/>
      <c r="G85" s="277"/>
      <c r="H85" s="278"/>
      <c r="I85" s="279"/>
      <c r="J85" s="280"/>
      <c r="K85" s="281"/>
    </row>
    <row r="86" spans="1:11" ht="20.25">
      <c r="A86" s="282"/>
      <c r="B86" s="283"/>
      <c r="C86" s="284"/>
      <c r="D86" s="285"/>
      <c r="E86" s="286"/>
      <c r="F86" s="276"/>
      <c r="G86" s="277"/>
      <c r="H86" s="278"/>
      <c r="I86" s="279"/>
      <c r="J86" s="280"/>
      <c r="K86" s="281"/>
    </row>
    <row r="87" spans="1:11" ht="20.25">
      <c r="A87" s="282"/>
      <c r="B87" s="283"/>
      <c r="C87" s="284"/>
      <c r="D87" s="285"/>
      <c r="E87" s="286"/>
      <c r="F87" s="276"/>
      <c r="G87" s="277"/>
      <c r="H87" s="278"/>
      <c r="I87" s="279"/>
      <c r="J87" s="280"/>
      <c r="K87" s="281"/>
    </row>
    <row r="88" spans="1:11" ht="20.25">
      <c r="A88" s="282"/>
      <c r="B88" s="283"/>
      <c r="C88" s="284"/>
      <c r="D88" s="285"/>
      <c r="E88" s="286"/>
      <c r="F88" s="276"/>
      <c r="G88" s="277"/>
      <c r="H88" s="278"/>
      <c r="I88" s="279"/>
      <c r="J88" s="280"/>
      <c r="K88" s="281"/>
    </row>
    <row r="89" spans="1:11" ht="20.25">
      <c r="A89" s="282"/>
      <c r="B89" s="283"/>
      <c r="C89" s="284"/>
      <c r="D89" s="285"/>
      <c r="E89" s="286"/>
      <c r="F89" s="276"/>
      <c r="G89" s="277"/>
      <c r="H89" s="278"/>
      <c r="I89" s="279"/>
      <c r="J89" s="280"/>
      <c r="K89" s="281"/>
    </row>
    <row r="90" spans="1:11" ht="20.25">
      <c r="A90" s="276"/>
      <c r="B90" s="277"/>
      <c r="C90" s="278"/>
      <c r="D90" s="279"/>
      <c r="E90" s="280"/>
      <c r="F90" s="276"/>
      <c r="G90" s="277"/>
      <c r="H90" s="278"/>
      <c r="I90" s="279"/>
      <c r="J90" s="280"/>
      <c r="K90" s="281"/>
    </row>
    <row r="91" spans="1:11" ht="20.25">
      <c r="A91" s="276"/>
      <c r="B91" s="277"/>
      <c r="C91" s="278"/>
      <c r="D91" s="279"/>
      <c r="E91" s="280"/>
      <c r="F91" s="276"/>
      <c r="G91" s="277"/>
      <c r="H91" s="278"/>
      <c r="I91" s="279"/>
      <c r="J91" s="280"/>
      <c r="K91" s="281"/>
    </row>
    <row r="92" spans="1:11" ht="20.25">
      <c r="A92" s="276"/>
      <c r="B92" s="277"/>
      <c r="C92" s="278"/>
      <c r="D92" s="279"/>
      <c r="E92" s="280"/>
      <c r="F92" s="276"/>
      <c r="G92" s="277"/>
      <c r="H92" s="278"/>
      <c r="I92" s="279"/>
      <c r="J92" s="280"/>
      <c r="K92" s="281"/>
    </row>
    <row r="93" spans="1:11" ht="20.25">
      <c r="A93" s="276"/>
      <c r="B93" s="277"/>
      <c r="C93" s="278"/>
      <c r="D93" s="279"/>
      <c r="E93" s="280"/>
      <c r="F93" s="276"/>
      <c r="G93" s="277"/>
      <c r="H93" s="278"/>
      <c r="I93" s="279"/>
      <c r="J93" s="280"/>
      <c r="K93" s="281"/>
    </row>
    <row r="94" spans="1:11" ht="20.25">
      <c r="A94" s="276"/>
      <c r="B94" s="277"/>
      <c r="C94" s="278"/>
      <c r="D94" s="279"/>
      <c r="E94" s="280"/>
      <c r="F94" s="276"/>
      <c r="G94" s="277"/>
      <c r="H94" s="278"/>
      <c r="I94" s="279"/>
      <c r="J94" s="280"/>
      <c r="K94" s="281"/>
    </row>
    <row r="95" spans="1:11" ht="20.25">
      <c r="A95" s="276"/>
      <c r="B95" s="277"/>
      <c r="C95" s="278"/>
      <c r="D95" s="279"/>
      <c r="E95" s="280"/>
      <c r="F95" s="276"/>
      <c r="G95" s="277"/>
      <c r="H95" s="278"/>
      <c r="I95" s="279"/>
      <c r="J95" s="280"/>
      <c r="K95" s="281"/>
    </row>
    <row r="96" spans="1:11" ht="20.25">
      <c r="A96" s="276"/>
      <c r="B96" s="277"/>
      <c r="C96" s="278"/>
      <c r="D96" s="279"/>
      <c r="E96" s="280"/>
      <c r="F96" s="276"/>
      <c r="G96" s="277"/>
      <c r="H96" s="278"/>
      <c r="I96" s="279"/>
      <c r="J96" s="280"/>
      <c r="K96" s="281"/>
    </row>
    <row r="97" spans="1:11" ht="20.25">
      <c r="A97" s="276"/>
      <c r="B97" s="277"/>
      <c r="C97" s="278"/>
      <c r="D97" s="279"/>
      <c r="E97" s="280"/>
      <c r="F97" s="276"/>
      <c r="G97" s="277"/>
      <c r="H97" s="278"/>
      <c r="I97" s="279"/>
      <c r="J97" s="280"/>
      <c r="K97" s="281"/>
    </row>
    <row r="98" spans="1:11" ht="20.25">
      <c r="A98" s="276"/>
      <c r="B98" s="277"/>
      <c r="C98" s="278"/>
      <c r="D98" s="279"/>
      <c r="E98" s="280"/>
      <c r="F98" s="276"/>
      <c r="G98" s="277"/>
      <c r="H98" s="278"/>
      <c r="I98" s="279"/>
      <c r="J98" s="280"/>
      <c r="K98" s="281"/>
    </row>
    <row r="99" spans="1:11" ht="2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</row>
    <row r="100" spans="1:11" ht="20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1:6" ht="23.25">
      <c r="A101" s="53" t="s">
        <v>232</v>
      </c>
      <c r="B101" s="30"/>
      <c r="C101" s="41" t="s">
        <v>208</v>
      </c>
      <c r="D101" s="52" t="s">
        <v>225</v>
      </c>
      <c r="E101" s="2" t="s">
        <v>190</v>
      </c>
      <c r="F101" s="2" t="s">
        <v>438</v>
      </c>
    </row>
    <row r="102" spans="1:11" ht="20.25">
      <c r="A102" s="287" t="s">
        <v>217</v>
      </c>
      <c r="B102" s="288"/>
      <c r="C102" s="289"/>
      <c r="D102" s="287" t="s">
        <v>218</v>
      </c>
      <c r="E102" s="289"/>
      <c r="F102" s="290" t="s">
        <v>220</v>
      </c>
      <c r="G102" s="291"/>
      <c r="H102" s="291"/>
      <c r="I102" s="291"/>
      <c r="J102" s="291"/>
      <c r="K102" s="292"/>
    </row>
    <row r="103" spans="1:11" ht="20.25">
      <c r="A103" s="293"/>
      <c r="B103" s="294"/>
      <c r="C103" s="295"/>
      <c r="D103" s="293" t="s">
        <v>222</v>
      </c>
      <c r="E103" s="295"/>
      <c r="F103" s="290" t="s">
        <v>221</v>
      </c>
      <c r="G103" s="291"/>
      <c r="H103" s="292"/>
      <c r="I103" s="290" t="s">
        <v>230</v>
      </c>
      <c r="J103" s="291"/>
      <c r="K103" s="292"/>
    </row>
    <row r="104" spans="1:11" ht="20.25">
      <c r="A104" s="282" t="s">
        <v>223</v>
      </c>
      <c r="B104" s="283"/>
      <c r="C104" s="284"/>
      <c r="D104" s="285" t="s">
        <v>231</v>
      </c>
      <c r="E104" s="286"/>
      <c r="F104" s="276"/>
      <c r="G104" s="277"/>
      <c r="H104" s="278"/>
      <c r="I104" s="279"/>
      <c r="J104" s="280"/>
      <c r="K104" s="281"/>
    </row>
    <row r="105" spans="1:11" ht="20.25">
      <c r="A105" s="282"/>
      <c r="B105" s="283"/>
      <c r="C105" s="284"/>
      <c r="D105" s="285"/>
      <c r="E105" s="286"/>
      <c r="F105" s="276"/>
      <c r="G105" s="277"/>
      <c r="H105" s="278"/>
      <c r="I105" s="279"/>
      <c r="J105" s="280"/>
      <c r="K105" s="281"/>
    </row>
    <row r="106" spans="1:11" ht="20.25">
      <c r="A106" s="282"/>
      <c r="B106" s="283"/>
      <c r="C106" s="284"/>
      <c r="D106" s="285"/>
      <c r="E106" s="286"/>
      <c r="F106" s="276"/>
      <c r="G106" s="277"/>
      <c r="H106" s="278"/>
      <c r="I106" s="279"/>
      <c r="J106" s="280"/>
      <c r="K106" s="281"/>
    </row>
    <row r="107" spans="1:11" ht="20.25">
      <c r="A107" s="282"/>
      <c r="B107" s="283"/>
      <c r="C107" s="284"/>
      <c r="D107" s="285"/>
      <c r="E107" s="286"/>
      <c r="F107" s="276"/>
      <c r="G107" s="277"/>
      <c r="H107" s="278"/>
      <c r="I107" s="279"/>
      <c r="J107" s="280"/>
      <c r="K107" s="281"/>
    </row>
    <row r="108" spans="1:11" ht="20.25">
      <c r="A108" s="282"/>
      <c r="B108" s="283"/>
      <c r="C108" s="284"/>
      <c r="D108" s="285"/>
      <c r="E108" s="286"/>
      <c r="F108" s="276"/>
      <c r="G108" s="277"/>
      <c r="H108" s="278"/>
      <c r="I108" s="279"/>
      <c r="J108" s="280"/>
      <c r="K108" s="281"/>
    </row>
    <row r="109" spans="1:11" ht="20.25">
      <c r="A109" s="282"/>
      <c r="B109" s="283"/>
      <c r="C109" s="284"/>
      <c r="D109" s="285"/>
      <c r="E109" s="286"/>
      <c r="F109" s="276"/>
      <c r="G109" s="277"/>
      <c r="H109" s="278"/>
      <c r="I109" s="279"/>
      <c r="J109" s="280"/>
      <c r="K109" s="281"/>
    </row>
    <row r="110" spans="1:11" ht="20.25">
      <c r="A110" s="282"/>
      <c r="B110" s="283"/>
      <c r="C110" s="284"/>
      <c r="D110" s="285"/>
      <c r="E110" s="286"/>
      <c r="F110" s="276"/>
      <c r="G110" s="277"/>
      <c r="H110" s="278"/>
      <c r="I110" s="279"/>
      <c r="J110" s="280"/>
      <c r="K110" s="281"/>
    </row>
    <row r="111" spans="1:11" ht="20.25">
      <c r="A111" s="276"/>
      <c r="B111" s="277"/>
      <c r="C111" s="278"/>
      <c r="D111" s="279"/>
      <c r="E111" s="280"/>
      <c r="F111" s="276"/>
      <c r="G111" s="277"/>
      <c r="H111" s="278"/>
      <c r="I111" s="279"/>
      <c r="J111" s="280"/>
      <c r="K111" s="281"/>
    </row>
    <row r="112" spans="1:11" ht="20.25">
      <c r="A112" s="276"/>
      <c r="B112" s="277"/>
      <c r="C112" s="278"/>
      <c r="D112" s="279"/>
      <c r="E112" s="280"/>
      <c r="F112" s="276"/>
      <c r="G112" s="277"/>
      <c r="H112" s="278"/>
      <c r="I112" s="279"/>
      <c r="J112" s="280"/>
      <c r="K112" s="281"/>
    </row>
    <row r="113" spans="1:11" ht="20.25">
      <c r="A113" s="276"/>
      <c r="B113" s="277"/>
      <c r="C113" s="278"/>
      <c r="D113" s="279"/>
      <c r="E113" s="280"/>
      <c r="F113" s="276"/>
      <c r="G113" s="277"/>
      <c r="H113" s="278"/>
      <c r="I113" s="279"/>
      <c r="J113" s="280"/>
      <c r="K113" s="281"/>
    </row>
    <row r="114" spans="1:11" ht="20.25">
      <c r="A114" s="276"/>
      <c r="B114" s="277"/>
      <c r="C114" s="278"/>
      <c r="D114" s="279"/>
      <c r="E114" s="280"/>
      <c r="F114" s="276"/>
      <c r="G114" s="277"/>
      <c r="H114" s="278"/>
      <c r="I114" s="279"/>
      <c r="J114" s="280"/>
      <c r="K114" s="281"/>
    </row>
    <row r="115" spans="1:11" ht="20.25">
      <c r="A115" s="276"/>
      <c r="B115" s="277"/>
      <c r="C115" s="278"/>
      <c r="D115" s="279"/>
      <c r="E115" s="280"/>
      <c r="F115" s="276"/>
      <c r="G115" s="277"/>
      <c r="H115" s="278"/>
      <c r="I115" s="279"/>
      <c r="J115" s="280"/>
      <c r="K115" s="281"/>
    </row>
    <row r="116" spans="1:11" ht="20.25">
      <c r="A116" s="276"/>
      <c r="B116" s="277"/>
      <c r="C116" s="278"/>
      <c r="D116" s="279"/>
      <c r="E116" s="280"/>
      <c r="F116" s="276"/>
      <c r="G116" s="277"/>
      <c r="H116" s="278"/>
      <c r="I116" s="279"/>
      <c r="J116" s="280"/>
      <c r="K116" s="281"/>
    </row>
    <row r="117" spans="1:11" ht="20.25">
      <c r="A117" s="276"/>
      <c r="B117" s="277"/>
      <c r="C117" s="278"/>
      <c r="D117" s="279"/>
      <c r="E117" s="280"/>
      <c r="F117" s="276"/>
      <c r="G117" s="277"/>
      <c r="H117" s="278"/>
      <c r="I117" s="279"/>
      <c r="J117" s="280"/>
      <c r="K117" s="281"/>
    </row>
    <row r="118" spans="1:11" ht="20.25">
      <c r="A118" s="276"/>
      <c r="B118" s="277"/>
      <c r="C118" s="278"/>
      <c r="D118" s="279"/>
      <c r="E118" s="280"/>
      <c r="F118" s="276"/>
      <c r="G118" s="277"/>
      <c r="H118" s="278"/>
      <c r="I118" s="279"/>
      <c r="J118" s="280"/>
      <c r="K118" s="281"/>
    </row>
    <row r="119" spans="1:11" ht="20.25">
      <c r="A119" s="276"/>
      <c r="B119" s="277"/>
      <c r="C119" s="278"/>
      <c r="D119" s="279"/>
      <c r="E119" s="280"/>
      <c r="F119" s="276"/>
      <c r="G119" s="277"/>
      <c r="H119" s="278"/>
      <c r="I119" s="279"/>
      <c r="J119" s="280"/>
      <c r="K119" s="281"/>
    </row>
    <row r="120" spans="1:11" ht="20.25">
      <c r="A120" s="276"/>
      <c r="B120" s="277"/>
      <c r="C120" s="278"/>
      <c r="D120" s="279"/>
      <c r="E120" s="280"/>
      <c r="F120" s="276"/>
      <c r="G120" s="277"/>
      <c r="H120" s="278"/>
      <c r="I120" s="279"/>
      <c r="J120" s="280"/>
      <c r="K120" s="281"/>
    </row>
    <row r="121" spans="1:11" ht="20.25">
      <c r="A121" s="276"/>
      <c r="B121" s="277"/>
      <c r="C121" s="278"/>
      <c r="D121" s="279"/>
      <c r="E121" s="280"/>
      <c r="F121" s="276"/>
      <c r="G121" s="277"/>
      <c r="H121" s="278"/>
      <c r="I121" s="279"/>
      <c r="J121" s="280"/>
      <c r="K121" s="281"/>
    </row>
    <row r="122" spans="1:11" ht="20.25">
      <c r="A122" s="276"/>
      <c r="B122" s="277"/>
      <c r="C122" s="278"/>
      <c r="D122" s="279"/>
      <c r="E122" s="280"/>
      <c r="F122" s="276"/>
      <c r="G122" s="277"/>
      <c r="H122" s="278"/>
      <c r="I122" s="279"/>
      <c r="J122" s="280"/>
      <c r="K122" s="281"/>
    </row>
    <row r="123" spans="1:11" ht="20.25">
      <c r="A123" s="276"/>
      <c r="B123" s="277"/>
      <c r="C123" s="278"/>
      <c r="D123" s="279"/>
      <c r="E123" s="280"/>
      <c r="F123" s="276"/>
      <c r="G123" s="277"/>
      <c r="H123" s="278"/>
      <c r="I123" s="279"/>
      <c r="J123" s="280"/>
      <c r="K123" s="281"/>
    </row>
    <row r="124" spans="1:11" ht="20.25">
      <c r="A124" s="276"/>
      <c r="B124" s="277"/>
      <c r="C124" s="278"/>
      <c r="D124" s="279"/>
      <c r="E124" s="280"/>
      <c r="F124" s="276"/>
      <c r="G124" s="277"/>
      <c r="H124" s="278"/>
      <c r="I124" s="279"/>
      <c r="J124" s="280"/>
      <c r="K124" s="281"/>
    </row>
    <row r="125" spans="1:11" ht="20.25">
      <c r="A125" s="276"/>
      <c r="B125" s="277"/>
      <c r="C125" s="278"/>
      <c r="D125" s="279"/>
      <c r="E125" s="280"/>
      <c r="F125" s="276"/>
      <c r="G125" s="277"/>
      <c r="H125" s="278"/>
      <c r="I125" s="279"/>
      <c r="J125" s="280"/>
      <c r="K125" s="281"/>
    </row>
    <row r="126" spans="1:11" ht="20.25">
      <c r="A126" s="276"/>
      <c r="B126" s="277"/>
      <c r="C126" s="278"/>
      <c r="D126" s="279"/>
      <c r="E126" s="280"/>
      <c r="F126" s="276"/>
      <c r="G126" s="277"/>
      <c r="H126" s="278"/>
      <c r="I126" s="279"/>
      <c r="J126" s="280"/>
      <c r="K126" s="281"/>
    </row>
    <row r="127" spans="1:11" ht="20.25">
      <c r="A127" s="276"/>
      <c r="B127" s="277"/>
      <c r="C127" s="278"/>
      <c r="D127" s="279"/>
      <c r="E127" s="280"/>
      <c r="F127" s="276"/>
      <c r="G127" s="277"/>
      <c r="H127" s="278"/>
      <c r="I127" s="279"/>
      <c r="J127" s="280"/>
      <c r="K127" s="281"/>
    </row>
    <row r="128" spans="1:11" ht="20.25">
      <c r="A128" s="276"/>
      <c r="B128" s="277"/>
      <c r="C128" s="278"/>
      <c r="D128" s="279"/>
      <c r="E128" s="280"/>
      <c r="F128" s="276"/>
      <c r="G128" s="277"/>
      <c r="H128" s="278"/>
      <c r="I128" s="279"/>
      <c r="J128" s="280"/>
      <c r="K128" s="281"/>
    </row>
    <row r="129" spans="1:11" ht="20.25">
      <c r="A129" s="276"/>
      <c r="B129" s="277"/>
      <c r="C129" s="278"/>
      <c r="D129" s="279"/>
      <c r="E129" s="280"/>
      <c r="F129" s="276"/>
      <c r="G129" s="277"/>
      <c r="H129" s="278"/>
      <c r="I129" s="279"/>
      <c r="J129" s="280"/>
      <c r="K129" s="281"/>
    </row>
    <row r="130" spans="1:11" ht="20.25">
      <c r="A130" s="276"/>
      <c r="B130" s="277"/>
      <c r="C130" s="278"/>
      <c r="D130" s="279"/>
      <c r="E130" s="280"/>
      <c r="F130" s="276"/>
      <c r="G130" s="277"/>
      <c r="H130" s="278"/>
      <c r="I130" s="279"/>
      <c r="J130" s="280"/>
      <c r="K130" s="281"/>
    </row>
    <row r="131" spans="1:11" ht="20.25">
      <c r="A131" s="276"/>
      <c r="B131" s="277"/>
      <c r="C131" s="278"/>
      <c r="D131" s="279"/>
      <c r="E131" s="280"/>
      <c r="F131" s="276"/>
      <c r="G131" s="277"/>
      <c r="H131" s="278"/>
      <c r="I131" s="279"/>
      <c r="J131" s="280"/>
      <c r="K131" s="281"/>
    </row>
    <row r="132" spans="1:11" ht="20.25">
      <c r="A132" s="276"/>
      <c r="B132" s="277"/>
      <c r="C132" s="278"/>
      <c r="D132" s="279"/>
      <c r="E132" s="280"/>
      <c r="F132" s="276"/>
      <c r="G132" s="277"/>
      <c r="H132" s="278"/>
      <c r="I132" s="279"/>
      <c r="J132" s="280"/>
      <c r="K132" s="281"/>
    </row>
  </sheetData>
  <sheetProtection/>
  <mergeCells count="274">
    <mergeCell ref="A2:J2"/>
    <mergeCell ref="A3:J3"/>
    <mergeCell ref="A57:C57"/>
    <mergeCell ref="D57:E57"/>
    <mergeCell ref="D58:E58"/>
    <mergeCell ref="A58:C58"/>
    <mergeCell ref="F58:H58"/>
    <mergeCell ref="F57:K57"/>
    <mergeCell ref="I58:K58"/>
    <mergeCell ref="A59:C59"/>
    <mergeCell ref="A60:C60"/>
    <mergeCell ref="A61:C61"/>
    <mergeCell ref="A62:C62"/>
    <mergeCell ref="A63:C63"/>
    <mergeCell ref="A64:C64"/>
    <mergeCell ref="A65:C65"/>
    <mergeCell ref="A66:C66"/>
    <mergeCell ref="D59:E59"/>
    <mergeCell ref="D60:E60"/>
    <mergeCell ref="D61:E61"/>
    <mergeCell ref="D62:E62"/>
    <mergeCell ref="D63:E63"/>
    <mergeCell ref="D64:E64"/>
    <mergeCell ref="D65:E65"/>
    <mergeCell ref="D66:E66"/>
    <mergeCell ref="F59:H59"/>
    <mergeCell ref="F60:H60"/>
    <mergeCell ref="F61:H61"/>
    <mergeCell ref="F62:H62"/>
    <mergeCell ref="F63:H63"/>
    <mergeCell ref="F64:H64"/>
    <mergeCell ref="F65:H65"/>
    <mergeCell ref="F66:H66"/>
    <mergeCell ref="I59:K59"/>
    <mergeCell ref="I60:K60"/>
    <mergeCell ref="I61:K61"/>
    <mergeCell ref="I62:K62"/>
    <mergeCell ref="I63:K63"/>
    <mergeCell ref="I64:K64"/>
    <mergeCell ref="I65:K65"/>
    <mergeCell ref="I66:K66"/>
    <mergeCell ref="A69:C69"/>
    <mergeCell ref="D69:E69"/>
    <mergeCell ref="F69:K69"/>
    <mergeCell ref="A70:C70"/>
    <mergeCell ref="D70:E70"/>
    <mergeCell ref="F70:H70"/>
    <mergeCell ref="I70:K70"/>
    <mergeCell ref="A71:C71"/>
    <mergeCell ref="D71:E71"/>
    <mergeCell ref="F71:H71"/>
    <mergeCell ref="I71:K71"/>
    <mergeCell ref="A72:C72"/>
    <mergeCell ref="D72:E72"/>
    <mergeCell ref="F72:H72"/>
    <mergeCell ref="I72:K72"/>
    <mergeCell ref="A73:C73"/>
    <mergeCell ref="D73:E73"/>
    <mergeCell ref="F73:H73"/>
    <mergeCell ref="I73:K73"/>
    <mergeCell ref="A74:C74"/>
    <mergeCell ref="D74:E74"/>
    <mergeCell ref="F74:H74"/>
    <mergeCell ref="I74:K74"/>
    <mergeCell ref="A75:C75"/>
    <mergeCell ref="D75:E75"/>
    <mergeCell ref="F75:H75"/>
    <mergeCell ref="I75:K75"/>
    <mergeCell ref="A76:C76"/>
    <mergeCell ref="D76:E76"/>
    <mergeCell ref="F76:H76"/>
    <mergeCell ref="I76:K76"/>
    <mergeCell ref="A77:C77"/>
    <mergeCell ref="D77:E77"/>
    <mergeCell ref="F77:H77"/>
    <mergeCell ref="I77:K77"/>
    <mergeCell ref="A78:C78"/>
    <mergeCell ref="D78:E78"/>
    <mergeCell ref="F78:H78"/>
    <mergeCell ref="I78:K78"/>
    <mergeCell ref="A81:C81"/>
    <mergeCell ref="D81:E81"/>
    <mergeCell ref="F81:K81"/>
    <mergeCell ref="A82:C82"/>
    <mergeCell ref="D82:E82"/>
    <mergeCell ref="F82:H82"/>
    <mergeCell ref="I82:K82"/>
    <mergeCell ref="A83:C83"/>
    <mergeCell ref="D83:E83"/>
    <mergeCell ref="F83:H83"/>
    <mergeCell ref="I83:K83"/>
    <mergeCell ref="A84:C84"/>
    <mergeCell ref="D84:E84"/>
    <mergeCell ref="F84:H84"/>
    <mergeCell ref="I84:K84"/>
    <mergeCell ref="A85:C85"/>
    <mergeCell ref="D85:E85"/>
    <mergeCell ref="F85:H85"/>
    <mergeCell ref="I85:K85"/>
    <mergeCell ref="A86:C86"/>
    <mergeCell ref="D86:E86"/>
    <mergeCell ref="F86:H86"/>
    <mergeCell ref="I86:K86"/>
    <mergeCell ref="A87:C87"/>
    <mergeCell ref="D87:E87"/>
    <mergeCell ref="F87:H87"/>
    <mergeCell ref="I87:K87"/>
    <mergeCell ref="A88:C88"/>
    <mergeCell ref="D88:E88"/>
    <mergeCell ref="F88:H88"/>
    <mergeCell ref="I88:K88"/>
    <mergeCell ref="A89:C89"/>
    <mergeCell ref="D89:E89"/>
    <mergeCell ref="F89:H89"/>
    <mergeCell ref="I89:K89"/>
    <mergeCell ref="A90:C90"/>
    <mergeCell ref="D90:E90"/>
    <mergeCell ref="F90:H90"/>
    <mergeCell ref="I90:K90"/>
    <mergeCell ref="A102:C102"/>
    <mergeCell ref="D102:E102"/>
    <mergeCell ref="F102:K102"/>
    <mergeCell ref="A103:C103"/>
    <mergeCell ref="D103:E103"/>
    <mergeCell ref="F103:H103"/>
    <mergeCell ref="I103:K103"/>
    <mergeCell ref="A104:C104"/>
    <mergeCell ref="D104:E104"/>
    <mergeCell ref="F104:H104"/>
    <mergeCell ref="I104:K104"/>
    <mergeCell ref="A105:C105"/>
    <mergeCell ref="D105:E105"/>
    <mergeCell ref="F105:H105"/>
    <mergeCell ref="I105:K105"/>
    <mergeCell ref="A106:C106"/>
    <mergeCell ref="D106:E106"/>
    <mergeCell ref="F106:H106"/>
    <mergeCell ref="I106:K106"/>
    <mergeCell ref="A107:C107"/>
    <mergeCell ref="D107:E107"/>
    <mergeCell ref="F107:H107"/>
    <mergeCell ref="I107:K107"/>
    <mergeCell ref="A108:C108"/>
    <mergeCell ref="D108:E108"/>
    <mergeCell ref="F108:H108"/>
    <mergeCell ref="I108:K108"/>
    <mergeCell ref="A109:C109"/>
    <mergeCell ref="D109:E109"/>
    <mergeCell ref="F109:H109"/>
    <mergeCell ref="I109:K109"/>
    <mergeCell ref="A110:C110"/>
    <mergeCell ref="D110:E110"/>
    <mergeCell ref="F110:H110"/>
    <mergeCell ref="I110:K110"/>
    <mergeCell ref="A111:C111"/>
    <mergeCell ref="D111:E111"/>
    <mergeCell ref="F111:H111"/>
    <mergeCell ref="I111:K111"/>
    <mergeCell ref="A91:C91"/>
    <mergeCell ref="D91:E91"/>
    <mergeCell ref="F91:H91"/>
    <mergeCell ref="I91:K91"/>
    <mergeCell ref="A92:C92"/>
    <mergeCell ref="D92:E92"/>
    <mergeCell ref="F92:H92"/>
    <mergeCell ref="I92:K92"/>
    <mergeCell ref="A93:C93"/>
    <mergeCell ref="D93:E93"/>
    <mergeCell ref="F93:H93"/>
    <mergeCell ref="I93:K93"/>
    <mergeCell ref="A94:C94"/>
    <mergeCell ref="D94:E94"/>
    <mergeCell ref="F94:H94"/>
    <mergeCell ref="I94:K94"/>
    <mergeCell ref="A95:C95"/>
    <mergeCell ref="D95:E95"/>
    <mergeCell ref="F95:H95"/>
    <mergeCell ref="I95:K95"/>
    <mergeCell ref="A96:C96"/>
    <mergeCell ref="D96:E96"/>
    <mergeCell ref="F96:H96"/>
    <mergeCell ref="I96:K96"/>
    <mergeCell ref="A97:C97"/>
    <mergeCell ref="D97:E97"/>
    <mergeCell ref="F97:H97"/>
    <mergeCell ref="I97:K97"/>
    <mergeCell ref="A98:C98"/>
    <mergeCell ref="D98:E98"/>
    <mergeCell ref="F98:H98"/>
    <mergeCell ref="I98:K98"/>
    <mergeCell ref="A112:C112"/>
    <mergeCell ref="D112:E112"/>
    <mergeCell ref="F112:H112"/>
    <mergeCell ref="I112:K112"/>
    <mergeCell ref="A113:C113"/>
    <mergeCell ref="D113:E113"/>
    <mergeCell ref="F113:H113"/>
    <mergeCell ref="I113:K113"/>
    <mergeCell ref="A114:C114"/>
    <mergeCell ref="D114:E114"/>
    <mergeCell ref="F114:H114"/>
    <mergeCell ref="I114:K114"/>
    <mergeCell ref="A115:C115"/>
    <mergeCell ref="D115:E115"/>
    <mergeCell ref="F115:H115"/>
    <mergeCell ref="I115:K115"/>
    <mergeCell ref="A116:C116"/>
    <mergeCell ref="D116:E116"/>
    <mergeCell ref="F116:H116"/>
    <mergeCell ref="I116:K116"/>
    <mergeCell ref="A117:C117"/>
    <mergeCell ref="D117:E117"/>
    <mergeCell ref="F117:H117"/>
    <mergeCell ref="I117:K117"/>
    <mergeCell ref="A118:C118"/>
    <mergeCell ref="D118:E118"/>
    <mergeCell ref="F118:H118"/>
    <mergeCell ref="I118:K118"/>
    <mergeCell ref="A119:C119"/>
    <mergeCell ref="D119:E119"/>
    <mergeCell ref="F119:H119"/>
    <mergeCell ref="I119:K119"/>
    <mergeCell ref="A120:C120"/>
    <mergeCell ref="D120:E120"/>
    <mergeCell ref="F120:H120"/>
    <mergeCell ref="I120:K120"/>
    <mergeCell ref="A121:C121"/>
    <mergeCell ref="D121:E121"/>
    <mergeCell ref="F121:H121"/>
    <mergeCell ref="I121:K121"/>
    <mergeCell ref="A122:C122"/>
    <mergeCell ref="D122:E122"/>
    <mergeCell ref="F122:H122"/>
    <mergeCell ref="I122:K122"/>
    <mergeCell ref="A123:C123"/>
    <mergeCell ref="D123:E123"/>
    <mergeCell ref="F123:H123"/>
    <mergeCell ref="I123:K123"/>
    <mergeCell ref="A124:C124"/>
    <mergeCell ref="D124:E124"/>
    <mergeCell ref="F124:H124"/>
    <mergeCell ref="I124:K124"/>
    <mergeCell ref="A125:C125"/>
    <mergeCell ref="D125:E125"/>
    <mergeCell ref="F125:H125"/>
    <mergeCell ref="I125:K125"/>
    <mergeCell ref="A126:C126"/>
    <mergeCell ref="D126:E126"/>
    <mergeCell ref="F126:H126"/>
    <mergeCell ref="I126:K126"/>
    <mergeCell ref="A127:C127"/>
    <mergeCell ref="D127:E127"/>
    <mergeCell ref="F127:H127"/>
    <mergeCell ref="I127:K127"/>
    <mergeCell ref="F131:H131"/>
    <mergeCell ref="I131:K131"/>
    <mergeCell ref="A128:C128"/>
    <mergeCell ref="D128:E128"/>
    <mergeCell ref="F128:H128"/>
    <mergeCell ref="I128:K128"/>
    <mergeCell ref="A129:C129"/>
    <mergeCell ref="D129:E129"/>
    <mergeCell ref="F129:H129"/>
    <mergeCell ref="I129:K129"/>
    <mergeCell ref="A132:C132"/>
    <mergeCell ref="D132:E132"/>
    <mergeCell ref="F132:H132"/>
    <mergeCell ref="I132:K132"/>
    <mergeCell ref="A130:C130"/>
    <mergeCell ref="D130:E130"/>
    <mergeCell ref="F130:H130"/>
    <mergeCell ref="I130:K130"/>
    <mergeCell ref="A131:C131"/>
    <mergeCell ref="D131:E131"/>
  </mergeCells>
  <printOptions/>
  <pageMargins left="1.1811023622047245" right="0.3937007874015748" top="0.5905511811023623" bottom="0.5905511811023623" header="0.1968503937007874" footer="0.1968503937007874"/>
  <pageSetup firstPageNumber="16" useFirstPageNumber="1" orientation="portrait" paperSize="9" r:id="rId2"/>
  <headerFooter alignWithMargins="0">
    <oddHeader>&amp;R&amp;P</oddHeader>
    <oddFooter>&amp;R&amp;6Jin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9"/>
  <sheetViews>
    <sheetView showGridLines="0" showZeros="0" zoomScalePageLayoutView="0" workbookViewId="0" topLeftCell="A31">
      <selection activeCell="F35" sqref="F35"/>
    </sheetView>
  </sheetViews>
  <sheetFormatPr defaultColWidth="9.00390625" defaultRowHeight="24"/>
  <cols>
    <col min="1" max="1" width="32.50390625" style="2" customWidth="1"/>
    <col min="2" max="7" width="9.00390625" style="2" customWidth="1"/>
    <col min="8" max="8" width="8.25390625" style="2" customWidth="1"/>
    <col min="9" max="10" width="8.50390625" style="2" customWidth="1"/>
    <col min="11" max="11" width="8.125" style="2" customWidth="1"/>
    <col min="12" max="12" width="9.00390625" style="2" customWidth="1"/>
    <col min="13" max="13" width="5.625" style="2" customWidth="1"/>
    <col min="14" max="16384" width="9.00390625" style="2" customWidth="1"/>
  </cols>
  <sheetData>
    <row r="1" spans="1:12" s="6" customFormat="1" ht="20.25">
      <c r="A1" s="266" t="s">
        <v>234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s="6" customFormat="1" ht="20.25">
      <c r="A2" s="266" t="s">
        <v>261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s="6" customFormat="1" ht="20.25">
      <c r="A3" s="266" t="s">
        <v>235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</row>
    <row r="4" spans="1:11" ht="20.25">
      <c r="A4" s="2" t="s">
        <v>251</v>
      </c>
      <c r="D4" s="53" t="s">
        <v>244</v>
      </c>
      <c r="E4" s="296">
        <f>+L8</f>
        <v>0</v>
      </c>
      <c r="F4" s="297"/>
      <c r="G4" s="53" t="s">
        <v>190</v>
      </c>
      <c r="K4" s="2" t="s">
        <v>245</v>
      </c>
    </row>
    <row r="5" spans="1:12" s="53" customFormat="1" ht="18">
      <c r="A5" s="61"/>
      <c r="B5" s="290" t="s">
        <v>237</v>
      </c>
      <c r="C5" s="291"/>
      <c r="D5" s="291"/>
      <c r="E5" s="291"/>
      <c r="F5" s="291"/>
      <c r="G5" s="291"/>
      <c r="H5" s="291"/>
      <c r="I5" s="291"/>
      <c r="J5" s="291"/>
      <c r="K5" s="292"/>
      <c r="L5" s="61"/>
    </row>
    <row r="6" spans="1:12" s="53" customFormat="1" ht="18">
      <c r="A6" s="62" t="s">
        <v>236</v>
      </c>
      <c r="B6" s="298" t="s">
        <v>238</v>
      </c>
      <c r="C6" s="299"/>
      <c r="D6" s="299"/>
      <c r="E6" s="300"/>
      <c r="F6" s="290" t="s">
        <v>242</v>
      </c>
      <c r="G6" s="291"/>
      <c r="H6" s="292"/>
      <c r="I6" s="301" t="s">
        <v>243</v>
      </c>
      <c r="J6" s="301"/>
      <c r="K6" s="301"/>
      <c r="L6" s="62" t="s">
        <v>244</v>
      </c>
    </row>
    <row r="7" spans="1:12" s="53" customFormat="1" ht="18">
      <c r="A7" s="64"/>
      <c r="B7" s="57" t="s">
        <v>239</v>
      </c>
      <c r="C7" s="57" t="s">
        <v>240</v>
      </c>
      <c r="D7" s="57" t="s">
        <v>241</v>
      </c>
      <c r="E7" s="57" t="s">
        <v>208</v>
      </c>
      <c r="F7" s="57" t="s">
        <v>239</v>
      </c>
      <c r="G7" s="57" t="s">
        <v>240</v>
      </c>
      <c r="H7" s="57" t="s">
        <v>208</v>
      </c>
      <c r="I7" s="57" t="s">
        <v>239</v>
      </c>
      <c r="J7" s="57" t="s">
        <v>240</v>
      </c>
      <c r="K7" s="57" t="s">
        <v>208</v>
      </c>
      <c r="L7" s="63"/>
    </row>
    <row r="8" spans="1:12" s="53" customFormat="1" ht="18">
      <c r="A8" s="70" t="s">
        <v>244</v>
      </c>
      <c r="B8" s="72">
        <f>SUM(B9:B22)</f>
        <v>0</v>
      </c>
      <c r="C8" s="72">
        <f aca="true" t="shared" si="0" ref="C8:L8">SUM(C9:C22)</f>
        <v>0</v>
      </c>
      <c r="D8" s="72">
        <f t="shared" si="0"/>
        <v>0</v>
      </c>
      <c r="E8" s="72">
        <f t="shared" si="0"/>
        <v>0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0</v>
      </c>
      <c r="J8" s="72">
        <f t="shared" si="0"/>
        <v>0</v>
      </c>
      <c r="K8" s="72">
        <f t="shared" si="0"/>
        <v>0</v>
      </c>
      <c r="L8" s="72">
        <f t="shared" si="0"/>
        <v>0</v>
      </c>
    </row>
    <row r="9" spans="1:12" s="53" customFormat="1" ht="18">
      <c r="A9" s="56" t="s">
        <v>248</v>
      </c>
      <c r="B9" s="78"/>
      <c r="C9" s="78"/>
      <c r="D9" s="78"/>
      <c r="E9" s="67">
        <f>SUM(B9:D9)</f>
        <v>0</v>
      </c>
      <c r="F9" s="78"/>
      <c r="G9" s="78"/>
      <c r="H9" s="67">
        <f>SUM(F9:G9)</f>
        <v>0</v>
      </c>
      <c r="I9" s="78"/>
      <c r="J9" s="78"/>
      <c r="K9" s="67">
        <f>SUM(I9:J9)</f>
        <v>0</v>
      </c>
      <c r="L9" s="83">
        <f>+E9+H9+K9</f>
        <v>0</v>
      </c>
    </row>
    <row r="10" spans="1:12" s="53" customFormat="1" ht="18">
      <c r="A10" s="60" t="s">
        <v>247</v>
      </c>
      <c r="B10" s="79"/>
      <c r="C10" s="79"/>
      <c r="D10" s="79"/>
      <c r="E10" s="68">
        <f aca="true" t="shared" si="1" ref="E10:E22">SUM(B10:D10)</f>
        <v>0</v>
      </c>
      <c r="F10" s="79"/>
      <c r="G10" s="79"/>
      <c r="H10" s="68">
        <f>SUM(F10:G10)</f>
        <v>0</v>
      </c>
      <c r="I10" s="79"/>
      <c r="J10" s="79"/>
      <c r="K10" s="68">
        <f>SUM(I10:J10)</f>
        <v>0</v>
      </c>
      <c r="L10" s="84">
        <f aca="true" t="shared" si="2" ref="L10:L22">+E10+H10+K10</f>
        <v>0</v>
      </c>
    </row>
    <row r="11" spans="1:12" s="53" customFormat="1" ht="18">
      <c r="A11" s="60" t="s">
        <v>247</v>
      </c>
      <c r="B11" s="79"/>
      <c r="C11" s="79"/>
      <c r="D11" s="79"/>
      <c r="E11" s="68">
        <f t="shared" si="1"/>
        <v>0</v>
      </c>
      <c r="F11" s="79"/>
      <c r="G11" s="79"/>
      <c r="H11" s="68">
        <f aca="true" t="shared" si="3" ref="H11:H22">SUM(F11:G11)</f>
        <v>0</v>
      </c>
      <c r="I11" s="79"/>
      <c r="J11" s="79"/>
      <c r="K11" s="68">
        <f aca="true" t="shared" si="4" ref="K11:K22">SUM(I11:J11)</f>
        <v>0</v>
      </c>
      <c r="L11" s="84">
        <f t="shared" si="2"/>
        <v>0</v>
      </c>
    </row>
    <row r="12" spans="1:12" s="53" customFormat="1" ht="18">
      <c r="A12" s="60" t="s">
        <v>247</v>
      </c>
      <c r="B12" s="79"/>
      <c r="C12" s="79"/>
      <c r="D12" s="79"/>
      <c r="E12" s="68">
        <f t="shared" si="1"/>
        <v>0</v>
      </c>
      <c r="F12" s="79"/>
      <c r="G12" s="79"/>
      <c r="H12" s="68">
        <f t="shared" si="3"/>
        <v>0</v>
      </c>
      <c r="I12" s="79"/>
      <c r="J12" s="79"/>
      <c r="K12" s="68">
        <f t="shared" si="4"/>
        <v>0</v>
      </c>
      <c r="L12" s="84">
        <f t="shared" si="2"/>
        <v>0</v>
      </c>
    </row>
    <row r="13" spans="1:12" s="77" customFormat="1" ht="12">
      <c r="A13" s="75"/>
      <c r="B13" s="80"/>
      <c r="C13" s="80"/>
      <c r="D13" s="80"/>
      <c r="E13" s="76">
        <f t="shared" si="1"/>
        <v>0</v>
      </c>
      <c r="F13" s="80"/>
      <c r="G13" s="80"/>
      <c r="H13" s="76">
        <f t="shared" si="3"/>
        <v>0</v>
      </c>
      <c r="I13" s="80"/>
      <c r="J13" s="80"/>
      <c r="K13" s="76">
        <f t="shared" si="4"/>
        <v>0</v>
      </c>
      <c r="L13" s="85">
        <f t="shared" si="2"/>
        <v>0</v>
      </c>
    </row>
    <row r="14" spans="1:12" s="53" customFormat="1" ht="18">
      <c r="A14" s="58" t="s">
        <v>249</v>
      </c>
      <c r="B14" s="79"/>
      <c r="C14" s="79"/>
      <c r="D14" s="79"/>
      <c r="E14" s="68">
        <f t="shared" si="1"/>
        <v>0</v>
      </c>
      <c r="F14" s="79"/>
      <c r="G14" s="79"/>
      <c r="H14" s="68">
        <f t="shared" si="3"/>
        <v>0</v>
      </c>
      <c r="I14" s="79"/>
      <c r="J14" s="79"/>
      <c r="K14" s="68">
        <f t="shared" si="4"/>
        <v>0</v>
      </c>
      <c r="L14" s="84">
        <f t="shared" si="2"/>
        <v>0</v>
      </c>
    </row>
    <row r="15" spans="1:12" s="53" customFormat="1" ht="18">
      <c r="A15" s="60" t="s">
        <v>247</v>
      </c>
      <c r="B15" s="79"/>
      <c r="C15" s="79"/>
      <c r="D15" s="79"/>
      <c r="E15" s="68">
        <f t="shared" si="1"/>
        <v>0</v>
      </c>
      <c r="F15" s="79"/>
      <c r="G15" s="79"/>
      <c r="H15" s="68">
        <f t="shared" si="3"/>
        <v>0</v>
      </c>
      <c r="I15" s="79"/>
      <c r="J15" s="79"/>
      <c r="K15" s="68">
        <f t="shared" si="4"/>
        <v>0</v>
      </c>
      <c r="L15" s="84">
        <f t="shared" si="2"/>
        <v>0</v>
      </c>
    </row>
    <row r="16" spans="1:12" s="53" customFormat="1" ht="18">
      <c r="A16" s="60" t="s">
        <v>247</v>
      </c>
      <c r="B16" s="79"/>
      <c r="C16" s="79"/>
      <c r="D16" s="79"/>
      <c r="E16" s="68">
        <f t="shared" si="1"/>
        <v>0</v>
      </c>
      <c r="F16" s="79"/>
      <c r="G16" s="79"/>
      <c r="H16" s="68">
        <f t="shared" si="3"/>
        <v>0</v>
      </c>
      <c r="I16" s="79"/>
      <c r="J16" s="79"/>
      <c r="K16" s="68">
        <f t="shared" si="4"/>
        <v>0</v>
      </c>
      <c r="L16" s="84">
        <f t="shared" si="2"/>
        <v>0</v>
      </c>
    </row>
    <row r="17" spans="1:12" s="53" customFormat="1" ht="18">
      <c r="A17" s="60" t="s">
        <v>247</v>
      </c>
      <c r="B17" s="79"/>
      <c r="C17" s="79"/>
      <c r="D17" s="79"/>
      <c r="E17" s="68">
        <f t="shared" si="1"/>
        <v>0</v>
      </c>
      <c r="F17" s="79"/>
      <c r="G17" s="79"/>
      <c r="H17" s="68">
        <f t="shared" si="3"/>
        <v>0</v>
      </c>
      <c r="I17" s="79"/>
      <c r="J17" s="79"/>
      <c r="K17" s="68">
        <f t="shared" si="4"/>
        <v>0</v>
      </c>
      <c r="L17" s="84">
        <f t="shared" si="2"/>
        <v>0</v>
      </c>
    </row>
    <row r="18" spans="1:12" s="12" customFormat="1" ht="11.25">
      <c r="A18" s="65"/>
      <c r="B18" s="81"/>
      <c r="C18" s="81"/>
      <c r="D18" s="81"/>
      <c r="E18" s="69">
        <f t="shared" si="1"/>
        <v>0</v>
      </c>
      <c r="F18" s="81"/>
      <c r="G18" s="81"/>
      <c r="H18" s="69">
        <f t="shared" si="3"/>
        <v>0</v>
      </c>
      <c r="I18" s="81"/>
      <c r="J18" s="81"/>
      <c r="K18" s="69">
        <f t="shared" si="4"/>
        <v>0</v>
      </c>
      <c r="L18" s="86">
        <f t="shared" si="2"/>
        <v>0</v>
      </c>
    </row>
    <row r="19" spans="1:12" s="53" customFormat="1" ht="18">
      <c r="A19" s="58" t="s">
        <v>250</v>
      </c>
      <c r="B19" s="79"/>
      <c r="C19" s="79"/>
      <c r="D19" s="79"/>
      <c r="E19" s="68">
        <f t="shared" si="1"/>
        <v>0</v>
      </c>
      <c r="F19" s="79"/>
      <c r="G19" s="79"/>
      <c r="H19" s="68">
        <f t="shared" si="3"/>
        <v>0</v>
      </c>
      <c r="I19" s="79"/>
      <c r="J19" s="79"/>
      <c r="K19" s="68">
        <f t="shared" si="4"/>
        <v>0</v>
      </c>
      <c r="L19" s="84">
        <f t="shared" si="2"/>
        <v>0</v>
      </c>
    </row>
    <row r="20" spans="1:12" s="53" customFormat="1" ht="18">
      <c r="A20" s="60" t="s">
        <v>247</v>
      </c>
      <c r="B20" s="79"/>
      <c r="C20" s="79"/>
      <c r="D20" s="79"/>
      <c r="E20" s="68">
        <f t="shared" si="1"/>
        <v>0</v>
      </c>
      <c r="F20" s="79"/>
      <c r="G20" s="79"/>
      <c r="H20" s="68">
        <f t="shared" si="3"/>
        <v>0</v>
      </c>
      <c r="I20" s="79"/>
      <c r="J20" s="79"/>
      <c r="K20" s="68">
        <f t="shared" si="4"/>
        <v>0</v>
      </c>
      <c r="L20" s="84">
        <f t="shared" si="2"/>
        <v>0</v>
      </c>
    </row>
    <row r="21" spans="1:12" s="53" customFormat="1" ht="18">
      <c r="A21" s="60" t="s">
        <v>247</v>
      </c>
      <c r="B21" s="79"/>
      <c r="C21" s="79"/>
      <c r="D21" s="79"/>
      <c r="E21" s="68">
        <f t="shared" si="1"/>
        <v>0</v>
      </c>
      <c r="F21" s="79"/>
      <c r="G21" s="79"/>
      <c r="H21" s="68">
        <f t="shared" si="3"/>
        <v>0</v>
      </c>
      <c r="I21" s="79"/>
      <c r="J21" s="79"/>
      <c r="K21" s="68">
        <f t="shared" si="4"/>
        <v>0</v>
      </c>
      <c r="L21" s="84">
        <f t="shared" si="2"/>
        <v>0</v>
      </c>
    </row>
    <row r="22" spans="1:12" s="12" customFormat="1" ht="11.25">
      <c r="A22" s="73"/>
      <c r="B22" s="82"/>
      <c r="C22" s="82"/>
      <c r="D22" s="82"/>
      <c r="E22" s="74">
        <f t="shared" si="1"/>
        <v>0</v>
      </c>
      <c r="F22" s="82"/>
      <c r="G22" s="82"/>
      <c r="H22" s="74">
        <f t="shared" si="3"/>
        <v>0</v>
      </c>
      <c r="I22" s="82"/>
      <c r="J22" s="82"/>
      <c r="K22" s="74">
        <f t="shared" si="4"/>
        <v>0</v>
      </c>
      <c r="L22" s="87">
        <f t="shared" si="2"/>
        <v>0</v>
      </c>
    </row>
    <row r="23" spans="1:7" s="53" customFormat="1" ht="18">
      <c r="A23" s="53" t="s">
        <v>252</v>
      </c>
      <c r="B23" s="53" t="s">
        <v>255</v>
      </c>
      <c r="D23" s="53" t="s">
        <v>244</v>
      </c>
      <c r="E23" s="288"/>
      <c r="F23" s="288"/>
      <c r="G23" s="53" t="s">
        <v>190</v>
      </c>
    </row>
    <row r="24" spans="1:13" s="53" customFormat="1" ht="18">
      <c r="A24" s="66" t="s">
        <v>253</v>
      </c>
      <c r="B24" s="54" t="s">
        <v>256</v>
      </c>
      <c r="C24" s="66" t="s">
        <v>190</v>
      </c>
      <c r="D24" s="66">
        <v>2.3</v>
      </c>
      <c r="E24" s="66" t="s">
        <v>257</v>
      </c>
      <c r="F24" s="66"/>
      <c r="G24" s="54" t="s">
        <v>256</v>
      </c>
      <c r="H24" s="66" t="s">
        <v>190</v>
      </c>
      <c r="I24" s="66">
        <v>2.3</v>
      </c>
      <c r="J24" s="66" t="s">
        <v>259</v>
      </c>
      <c r="K24" s="66"/>
      <c r="L24" s="54" t="s">
        <v>256</v>
      </c>
      <c r="M24" s="66" t="s">
        <v>190</v>
      </c>
    </row>
    <row r="25" spans="1:13" s="53" customFormat="1" ht="18">
      <c r="A25" s="66" t="s">
        <v>254</v>
      </c>
      <c r="B25" s="54" t="s">
        <v>256</v>
      </c>
      <c r="C25" s="66" t="s">
        <v>190</v>
      </c>
      <c r="D25" s="66">
        <v>2.4</v>
      </c>
      <c r="E25" s="66" t="s">
        <v>258</v>
      </c>
      <c r="F25" s="66"/>
      <c r="G25" s="54" t="s">
        <v>256</v>
      </c>
      <c r="H25" s="66" t="s">
        <v>190</v>
      </c>
      <c r="I25" s="66">
        <v>2.4</v>
      </c>
      <c r="J25" s="66" t="s">
        <v>260</v>
      </c>
      <c r="K25" s="66"/>
      <c r="L25" s="54" t="s">
        <v>256</v>
      </c>
      <c r="M25" s="66" t="s">
        <v>190</v>
      </c>
    </row>
    <row r="26" spans="1:13" s="53" customFormat="1" ht="20.25">
      <c r="A26" s="266" t="s">
        <v>262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6"/>
    </row>
    <row r="27" spans="1:13" s="53" customFormat="1" ht="20.25">
      <c r="A27" s="266" t="s">
        <v>263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6"/>
    </row>
    <row r="28" spans="1:13" s="53" customFormat="1" ht="20.25">
      <c r="A28" s="2" t="s">
        <v>251</v>
      </c>
      <c r="B28" s="2"/>
      <c r="C28" s="2"/>
      <c r="D28" s="53" t="s">
        <v>244</v>
      </c>
      <c r="E28" s="296"/>
      <c r="F28" s="297"/>
      <c r="G28" s="53" t="s">
        <v>190</v>
      </c>
      <c r="H28" s="2"/>
      <c r="I28" s="2"/>
      <c r="J28" s="2"/>
      <c r="K28" s="2" t="s">
        <v>245</v>
      </c>
      <c r="L28" s="2"/>
      <c r="M28" s="2"/>
    </row>
    <row r="29" spans="1:12" s="53" customFormat="1" ht="18">
      <c r="A29" s="61"/>
      <c r="B29" s="290" t="s">
        <v>266</v>
      </c>
      <c r="C29" s="291"/>
      <c r="D29" s="291"/>
      <c r="E29" s="291"/>
      <c r="F29" s="291"/>
      <c r="G29" s="291"/>
      <c r="H29" s="291"/>
      <c r="I29" s="291"/>
      <c r="J29" s="291"/>
      <c r="K29" s="292"/>
      <c r="L29" s="61"/>
    </row>
    <row r="30" spans="1:12" s="53" customFormat="1" ht="18">
      <c r="A30" s="62" t="s">
        <v>236</v>
      </c>
      <c r="B30" s="298" t="s">
        <v>238</v>
      </c>
      <c r="C30" s="299"/>
      <c r="D30" s="299"/>
      <c r="E30" s="300"/>
      <c r="F30" s="290" t="s">
        <v>242</v>
      </c>
      <c r="G30" s="291"/>
      <c r="H30" s="292"/>
      <c r="I30" s="301" t="s">
        <v>243</v>
      </c>
      <c r="J30" s="301"/>
      <c r="K30" s="301"/>
      <c r="L30" s="62" t="s">
        <v>244</v>
      </c>
    </row>
    <row r="31" spans="1:12" s="53" customFormat="1" ht="18">
      <c r="A31" s="64"/>
      <c r="B31" s="57" t="s">
        <v>239</v>
      </c>
      <c r="C31" s="57" t="s">
        <v>240</v>
      </c>
      <c r="D31" s="57" t="s">
        <v>241</v>
      </c>
      <c r="E31" s="57" t="s">
        <v>208</v>
      </c>
      <c r="F31" s="57" t="s">
        <v>239</v>
      </c>
      <c r="G31" s="57" t="s">
        <v>240</v>
      </c>
      <c r="H31" s="57" t="s">
        <v>208</v>
      </c>
      <c r="I31" s="57" t="s">
        <v>239</v>
      </c>
      <c r="J31" s="57" t="s">
        <v>240</v>
      </c>
      <c r="K31" s="57" t="s">
        <v>208</v>
      </c>
      <c r="L31" s="63"/>
    </row>
    <row r="32" spans="1:13" ht="20.25">
      <c r="A32" s="70" t="s">
        <v>244</v>
      </c>
      <c r="B32" s="72">
        <f aca="true" t="shared" si="5" ref="B32:L32">SUM(B33:B46)</f>
        <v>0</v>
      </c>
      <c r="C32" s="72">
        <f t="shared" si="5"/>
        <v>0</v>
      </c>
      <c r="D32" s="72">
        <f t="shared" si="5"/>
        <v>0</v>
      </c>
      <c r="E32" s="72">
        <f t="shared" si="5"/>
        <v>0</v>
      </c>
      <c r="F32" s="72">
        <f t="shared" si="5"/>
        <v>0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0</v>
      </c>
      <c r="K32" s="72">
        <f t="shared" si="5"/>
        <v>0</v>
      </c>
      <c r="L32" s="72">
        <f t="shared" si="5"/>
        <v>0</v>
      </c>
      <c r="M32" s="53"/>
    </row>
    <row r="33" spans="1:13" ht="20.25">
      <c r="A33" s="56" t="s">
        <v>248</v>
      </c>
      <c r="B33" s="78"/>
      <c r="C33" s="78"/>
      <c r="D33" s="78"/>
      <c r="E33" s="67">
        <f>SUM(B33:D33)</f>
        <v>0</v>
      </c>
      <c r="F33" s="78"/>
      <c r="G33" s="78"/>
      <c r="H33" s="67">
        <f>SUM(F33:G33)</f>
        <v>0</v>
      </c>
      <c r="I33" s="78"/>
      <c r="J33" s="78"/>
      <c r="K33" s="67">
        <f>SUM(I33:J33)</f>
        <v>0</v>
      </c>
      <c r="L33" s="83">
        <f>+E33+H33+K33</f>
        <v>0</v>
      </c>
      <c r="M33" s="53"/>
    </row>
    <row r="34" spans="1:13" ht="20.25">
      <c r="A34" s="60" t="s">
        <v>247</v>
      </c>
      <c r="B34" s="79"/>
      <c r="C34" s="79"/>
      <c r="D34" s="79"/>
      <c r="E34" s="68">
        <f aca="true" t="shared" si="6" ref="E34:E46">SUM(B34:D34)</f>
        <v>0</v>
      </c>
      <c r="F34" s="79"/>
      <c r="G34" s="79"/>
      <c r="H34" s="68">
        <f>SUM(F34:G34)</f>
        <v>0</v>
      </c>
      <c r="I34" s="79"/>
      <c r="J34" s="79"/>
      <c r="K34" s="68">
        <f>SUM(I34:J34)</f>
        <v>0</v>
      </c>
      <c r="L34" s="84">
        <f aca="true" t="shared" si="7" ref="L34:L46">+E34+H34+K34</f>
        <v>0</v>
      </c>
      <c r="M34" s="53"/>
    </row>
    <row r="35" spans="1:13" ht="20.25">
      <c r="A35" s="60" t="s">
        <v>247</v>
      </c>
      <c r="B35" s="79"/>
      <c r="C35" s="79"/>
      <c r="D35" s="79"/>
      <c r="E35" s="68">
        <f t="shared" si="6"/>
        <v>0</v>
      </c>
      <c r="F35" s="79"/>
      <c r="G35" s="79"/>
      <c r="H35" s="68">
        <f aca="true" t="shared" si="8" ref="H35:H46">SUM(F35:G35)</f>
        <v>0</v>
      </c>
      <c r="I35" s="79"/>
      <c r="J35" s="79"/>
      <c r="K35" s="68">
        <f aca="true" t="shared" si="9" ref="K35:K46">SUM(I35:J35)</f>
        <v>0</v>
      </c>
      <c r="L35" s="84">
        <f t="shared" si="7"/>
        <v>0</v>
      </c>
      <c r="M35" s="53"/>
    </row>
    <row r="36" spans="1:13" ht="20.25">
      <c r="A36" s="60" t="s">
        <v>247</v>
      </c>
      <c r="B36" s="79"/>
      <c r="C36" s="79"/>
      <c r="D36" s="79"/>
      <c r="E36" s="68">
        <f t="shared" si="6"/>
        <v>0</v>
      </c>
      <c r="F36" s="79"/>
      <c r="G36" s="79"/>
      <c r="H36" s="68">
        <f t="shared" si="8"/>
        <v>0</v>
      </c>
      <c r="I36" s="79"/>
      <c r="J36" s="79"/>
      <c r="K36" s="68">
        <f t="shared" si="9"/>
        <v>0</v>
      </c>
      <c r="L36" s="84">
        <f t="shared" si="7"/>
        <v>0</v>
      </c>
      <c r="M36" s="53"/>
    </row>
    <row r="37" spans="1:12" s="12" customFormat="1" ht="11.25">
      <c r="A37" s="65"/>
      <c r="B37" s="81"/>
      <c r="C37" s="81"/>
      <c r="D37" s="81"/>
      <c r="E37" s="69">
        <f t="shared" si="6"/>
        <v>0</v>
      </c>
      <c r="F37" s="81"/>
      <c r="G37" s="81"/>
      <c r="H37" s="69">
        <f t="shared" si="8"/>
        <v>0</v>
      </c>
      <c r="I37" s="81"/>
      <c r="J37" s="81"/>
      <c r="K37" s="69">
        <f t="shared" si="9"/>
        <v>0</v>
      </c>
      <c r="L37" s="86">
        <f t="shared" si="7"/>
        <v>0</v>
      </c>
    </row>
    <row r="38" spans="1:13" ht="20.25">
      <c r="A38" s="58" t="s">
        <v>249</v>
      </c>
      <c r="B38" s="79"/>
      <c r="C38" s="79"/>
      <c r="D38" s="79"/>
      <c r="E38" s="68">
        <f t="shared" si="6"/>
        <v>0</v>
      </c>
      <c r="F38" s="79"/>
      <c r="G38" s="79"/>
      <c r="H38" s="68">
        <f t="shared" si="8"/>
        <v>0</v>
      </c>
      <c r="I38" s="79"/>
      <c r="J38" s="79"/>
      <c r="K38" s="68">
        <f t="shared" si="9"/>
        <v>0</v>
      </c>
      <c r="L38" s="84">
        <f t="shared" si="7"/>
        <v>0</v>
      </c>
      <c r="M38" s="53"/>
    </row>
    <row r="39" spans="1:13" ht="20.25">
      <c r="A39" s="60" t="s">
        <v>247</v>
      </c>
      <c r="B39" s="79"/>
      <c r="C39" s="79"/>
      <c r="D39" s="79"/>
      <c r="E39" s="68">
        <f t="shared" si="6"/>
        <v>0</v>
      </c>
      <c r="F39" s="79"/>
      <c r="G39" s="79"/>
      <c r="H39" s="68">
        <f t="shared" si="8"/>
        <v>0</v>
      </c>
      <c r="I39" s="79"/>
      <c r="J39" s="79"/>
      <c r="K39" s="68">
        <f t="shared" si="9"/>
        <v>0</v>
      </c>
      <c r="L39" s="84">
        <f t="shared" si="7"/>
        <v>0</v>
      </c>
      <c r="M39" s="53"/>
    </row>
    <row r="40" spans="1:13" ht="20.25">
      <c r="A40" s="60" t="s">
        <v>247</v>
      </c>
      <c r="B40" s="79"/>
      <c r="C40" s="79"/>
      <c r="D40" s="79"/>
      <c r="E40" s="68">
        <f t="shared" si="6"/>
        <v>0</v>
      </c>
      <c r="F40" s="79"/>
      <c r="G40" s="79"/>
      <c r="H40" s="68">
        <f t="shared" si="8"/>
        <v>0</v>
      </c>
      <c r="I40" s="79"/>
      <c r="J40" s="79"/>
      <c r="K40" s="68">
        <f t="shared" si="9"/>
        <v>0</v>
      </c>
      <c r="L40" s="84">
        <f t="shared" si="7"/>
        <v>0</v>
      </c>
      <c r="M40" s="53"/>
    </row>
    <row r="41" spans="1:13" ht="20.25">
      <c r="A41" s="60" t="s">
        <v>247</v>
      </c>
      <c r="B41" s="79"/>
      <c r="C41" s="79"/>
      <c r="D41" s="79"/>
      <c r="E41" s="68">
        <f t="shared" si="6"/>
        <v>0</v>
      </c>
      <c r="F41" s="79"/>
      <c r="G41" s="79"/>
      <c r="H41" s="68">
        <f t="shared" si="8"/>
        <v>0</v>
      </c>
      <c r="I41" s="79"/>
      <c r="J41" s="79"/>
      <c r="K41" s="68">
        <f t="shared" si="9"/>
        <v>0</v>
      </c>
      <c r="L41" s="84">
        <f t="shared" si="7"/>
        <v>0</v>
      </c>
      <c r="M41" s="53"/>
    </row>
    <row r="42" spans="1:12" s="12" customFormat="1" ht="11.25">
      <c r="A42" s="65"/>
      <c r="B42" s="81"/>
      <c r="C42" s="81"/>
      <c r="D42" s="81"/>
      <c r="E42" s="69">
        <f t="shared" si="6"/>
        <v>0</v>
      </c>
      <c r="F42" s="81"/>
      <c r="G42" s="81"/>
      <c r="H42" s="69">
        <f t="shared" si="8"/>
        <v>0</v>
      </c>
      <c r="I42" s="81"/>
      <c r="J42" s="81"/>
      <c r="K42" s="69">
        <f t="shared" si="9"/>
        <v>0</v>
      </c>
      <c r="L42" s="86">
        <f t="shared" si="7"/>
        <v>0</v>
      </c>
    </row>
    <row r="43" spans="1:13" ht="20.25">
      <c r="A43" s="58" t="s">
        <v>250</v>
      </c>
      <c r="B43" s="79"/>
      <c r="C43" s="79"/>
      <c r="D43" s="79"/>
      <c r="E43" s="68">
        <f t="shared" si="6"/>
        <v>0</v>
      </c>
      <c r="F43" s="79"/>
      <c r="G43" s="79"/>
      <c r="H43" s="68">
        <f t="shared" si="8"/>
        <v>0</v>
      </c>
      <c r="I43" s="79"/>
      <c r="J43" s="79"/>
      <c r="K43" s="68">
        <f t="shared" si="9"/>
        <v>0</v>
      </c>
      <c r="L43" s="84">
        <f t="shared" si="7"/>
        <v>0</v>
      </c>
      <c r="M43" s="53"/>
    </row>
    <row r="44" spans="1:13" ht="20.25">
      <c r="A44" s="60" t="s">
        <v>247</v>
      </c>
      <c r="B44" s="79"/>
      <c r="C44" s="79"/>
      <c r="D44" s="79"/>
      <c r="E44" s="68">
        <f t="shared" si="6"/>
        <v>0</v>
      </c>
      <c r="F44" s="79"/>
      <c r="G44" s="79"/>
      <c r="H44" s="68">
        <f t="shared" si="8"/>
        <v>0</v>
      </c>
      <c r="I44" s="79"/>
      <c r="J44" s="79"/>
      <c r="K44" s="68">
        <f t="shared" si="9"/>
        <v>0</v>
      </c>
      <c r="L44" s="84">
        <f t="shared" si="7"/>
        <v>0</v>
      </c>
      <c r="M44" s="53"/>
    </row>
    <row r="45" spans="1:13" ht="20.25">
      <c r="A45" s="60" t="s">
        <v>247</v>
      </c>
      <c r="B45" s="79"/>
      <c r="C45" s="79"/>
      <c r="D45" s="79"/>
      <c r="E45" s="68">
        <f t="shared" si="6"/>
        <v>0</v>
      </c>
      <c r="F45" s="79"/>
      <c r="G45" s="79"/>
      <c r="H45" s="68">
        <f t="shared" si="8"/>
        <v>0</v>
      </c>
      <c r="I45" s="79"/>
      <c r="J45" s="79"/>
      <c r="K45" s="68">
        <f t="shared" si="9"/>
        <v>0</v>
      </c>
      <c r="L45" s="84">
        <f t="shared" si="7"/>
        <v>0</v>
      </c>
      <c r="M45" s="53"/>
    </row>
    <row r="46" spans="1:12" s="12" customFormat="1" ht="11.25">
      <c r="A46" s="73"/>
      <c r="B46" s="82"/>
      <c r="C46" s="82"/>
      <c r="D46" s="82"/>
      <c r="E46" s="74">
        <f t="shared" si="6"/>
        <v>0</v>
      </c>
      <c r="F46" s="82"/>
      <c r="G46" s="82"/>
      <c r="H46" s="74">
        <f t="shared" si="8"/>
        <v>0</v>
      </c>
      <c r="I46" s="82"/>
      <c r="J46" s="82"/>
      <c r="K46" s="74">
        <f t="shared" si="9"/>
        <v>0</v>
      </c>
      <c r="L46" s="87">
        <f t="shared" si="7"/>
        <v>0</v>
      </c>
    </row>
    <row r="47" spans="1:13" ht="20.25">
      <c r="A47" s="53" t="s">
        <v>252</v>
      </c>
      <c r="B47" s="53" t="s">
        <v>265</v>
      </c>
      <c r="C47" s="53"/>
      <c r="D47" s="53" t="s">
        <v>244</v>
      </c>
      <c r="E47" s="288"/>
      <c r="F47" s="288"/>
      <c r="G47" s="53" t="s">
        <v>190</v>
      </c>
      <c r="H47" s="53"/>
      <c r="I47" s="53"/>
      <c r="J47" s="53"/>
      <c r="K47" s="53"/>
      <c r="L47" s="53"/>
      <c r="M47" s="53"/>
    </row>
    <row r="48" spans="1:13" ht="20.25">
      <c r="A48" s="66" t="s">
        <v>253</v>
      </c>
      <c r="B48" s="54" t="s">
        <v>256</v>
      </c>
      <c r="C48" s="66" t="s">
        <v>190</v>
      </c>
      <c r="D48" s="66">
        <v>2.3</v>
      </c>
      <c r="E48" s="66" t="s">
        <v>257</v>
      </c>
      <c r="F48" s="66"/>
      <c r="G48" s="54" t="s">
        <v>256</v>
      </c>
      <c r="H48" s="66" t="s">
        <v>190</v>
      </c>
      <c r="I48" s="66">
        <v>2.3</v>
      </c>
      <c r="J48" s="66" t="s">
        <v>259</v>
      </c>
      <c r="K48" s="66"/>
      <c r="L48" s="54" t="s">
        <v>256</v>
      </c>
      <c r="M48" s="66" t="s">
        <v>190</v>
      </c>
    </row>
    <row r="49" spans="1:13" ht="20.25">
      <c r="A49" s="66" t="s">
        <v>254</v>
      </c>
      <c r="B49" s="54" t="s">
        <v>256</v>
      </c>
      <c r="C49" s="66" t="s">
        <v>190</v>
      </c>
      <c r="D49" s="66">
        <v>2.4</v>
      </c>
      <c r="E49" s="66" t="s">
        <v>258</v>
      </c>
      <c r="F49" s="66"/>
      <c r="G49" s="54" t="s">
        <v>256</v>
      </c>
      <c r="H49" s="66" t="s">
        <v>190</v>
      </c>
      <c r="I49" s="66">
        <v>2.4</v>
      </c>
      <c r="J49" s="66" t="s">
        <v>260</v>
      </c>
      <c r="K49" s="66"/>
      <c r="L49" s="54" t="s">
        <v>256</v>
      </c>
      <c r="M49" s="66" t="s">
        <v>190</v>
      </c>
    </row>
  </sheetData>
  <sheetProtection/>
  <mergeCells count="17">
    <mergeCell ref="A1:L1"/>
    <mergeCell ref="A2:L2"/>
    <mergeCell ref="A3:L3"/>
    <mergeCell ref="B5:K5"/>
    <mergeCell ref="E23:F23"/>
    <mergeCell ref="E4:F4"/>
    <mergeCell ref="B6:E6"/>
    <mergeCell ref="F6:H6"/>
    <mergeCell ref="I6:K6"/>
    <mergeCell ref="A26:L26"/>
    <mergeCell ref="E47:F47"/>
    <mergeCell ref="A27:L27"/>
    <mergeCell ref="E28:F28"/>
    <mergeCell ref="B29:K29"/>
    <mergeCell ref="B30:E30"/>
    <mergeCell ref="F30:H30"/>
    <mergeCell ref="I30:K30"/>
  </mergeCells>
  <printOptions horizontalCentered="1"/>
  <pageMargins left="0.3937007874015748" right="0.3937007874015748" top="0.7874015748031497" bottom="0.3937007874015748" header="0.1968503937007874" footer="0.1968503937007874"/>
  <pageSetup firstPageNumber="20" useFirstPageNumber="1" orientation="landscape" paperSize="9" r:id="rId2"/>
  <headerFooter alignWithMargins="0">
    <oddHeader>&amp;R&amp;P</oddHeader>
    <oddFooter>&amp;R&amp;6Jin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PageLayoutView="0" workbookViewId="0" topLeftCell="A1">
      <selection activeCell="A4" sqref="A4:N4"/>
    </sheetView>
  </sheetViews>
  <sheetFormatPr defaultColWidth="9.00390625" defaultRowHeight="24"/>
  <cols>
    <col min="1" max="1" width="21.25390625" style="2" customWidth="1"/>
    <col min="2" max="3" width="9.00390625" style="2" customWidth="1"/>
    <col min="4" max="4" width="6.125" style="2" bestFit="1" customWidth="1"/>
    <col min="5" max="5" width="7.375" style="2" customWidth="1"/>
    <col min="6" max="6" width="7.50390625" style="2" bestFit="1" customWidth="1"/>
    <col min="7" max="13" width="9.00390625" style="2" customWidth="1"/>
    <col min="14" max="14" width="10.125" style="2" customWidth="1"/>
    <col min="15" max="16384" width="9.00390625" style="2" customWidth="1"/>
  </cols>
  <sheetData>
    <row r="1" spans="1:14" s="97" customFormat="1" ht="26.25">
      <c r="A1" s="269" t="s">
        <v>271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14" s="6" customFormat="1" ht="23.25">
      <c r="A2" s="275" t="s">
        <v>25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</row>
    <row r="3" spans="1:14" ht="20.25">
      <c r="A3" s="266" t="s">
        <v>440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</row>
    <row r="4" spans="1:14" s="6" customFormat="1" ht="20.25">
      <c r="A4" s="266" t="s">
        <v>272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</row>
    <row r="5" spans="1:13" s="66" customFormat="1" ht="18">
      <c r="A5" s="54"/>
      <c r="B5" s="54"/>
      <c r="C5" s="54"/>
      <c r="D5" s="54"/>
      <c r="E5" s="54"/>
      <c r="F5" s="54"/>
      <c r="G5" s="54"/>
      <c r="H5" s="54"/>
      <c r="I5" s="54"/>
      <c r="J5" s="54"/>
      <c r="L5" s="53"/>
      <c r="M5" s="53" t="s">
        <v>285</v>
      </c>
    </row>
    <row r="6" spans="1:14" s="6" customFormat="1" ht="20.25">
      <c r="A6" s="101"/>
      <c r="B6" s="302" t="s">
        <v>274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4"/>
      <c r="N6" s="93" t="s">
        <v>244</v>
      </c>
    </row>
    <row r="7" spans="1:14" s="6" customFormat="1" ht="20.25">
      <c r="A7" s="102" t="s">
        <v>273</v>
      </c>
      <c r="B7" s="290" t="s">
        <v>275</v>
      </c>
      <c r="C7" s="291"/>
      <c r="D7" s="291"/>
      <c r="E7" s="291"/>
      <c r="F7" s="291"/>
      <c r="G7" s="292"/>
      <c r="H7" s="290" t="s">
        <v>93</v>
      </c>
      <c r="I7" s="291"/>
      <c r="J7" s="291"/>
      <c r="K7" s="291"/>
      <c r="L7" s="291"/>
      <c r="M7" s="292"/>
      <c r="N7" s="94" t="s">
        <v>286</v>
      </c>
    </row>
    <row r="8" spans="1:14" s="6" customFormat="1" ht="108">
      <c r="A8" s="103"/>
      <c r="B8" s="88" t="s">
        <v>276</v>
      </c>
      <c r="C8" s="88" t="s">
        <v>277</v>
      </c>
      <c r="D8" s="88" t="s">
        <v>246</v>
      </c>
      <c r="E8" s="88" t="s">
        <v>278</v>
      </c>
      <c r="F8" s="88" t="s">
        <v>279</v>
      </c>
      <c r="G8" s="88" t="s">
        <v>208</v>
      </c>
      <c r="H8" s="88" t="s">
        <v>280</v>
      </c>
      <c r="I8" s="88" t="s">
        <v>281</v>
      </c>
      <c r="J8" s="88" t="s">
        <v>283</v>
      </c>
      <c r="K8" s="88" t="s">
        <v>282</v>
      </c>
      <c r="L8" s="88" t="s">
        <v>284</v>
      </c>
      <c r="M8" s="89" t="s">
        <v>244</v>
      </c>
      <c r="N8" s="95"/>
    </row>
    <row r="9" spans="1:14" s="66" customFormat="1" ht="18">
      <c r="A9" s="92"/>
      <c r="B9" s="92">
        <f>+B10+B16</f>
        <v>0</v>
      </c>
      <c r="C9" s="92">
        <f aca="true" t="shared" si="0" ref="C9:N9">+C10+C16</f>
        <v>0</v>
      </c>
      <c r="D9" s="92">
        <f t="shared" si="0"/>
        <v>0</v>
      </c>
      <c r="E9" s="92">
        <f t="shared" si="0"/>
        <v>0</v>
      </c>
      <c r="F9" s="92">
        <f t="shared" si="0"/>
        <v>0</v>
      </c>
      <c r="G9" s="92">
        <f t="shared" si="0"/>
        <v>0</v>
      </c>
      <c r="H9" s="92">
        <f t="shared" si="0"/>
        <v>0</v>
      </c>
      <c r="I9" s="92">
        <f t="shared" si="0"/>
        <v>0</v>
      </c>
      <c r="J9" s="92">
        <f t="shared" si="0"/>
        <v>0</v>
      </c>
      <c r="K9" s="92">
        <f t="shared" si="0"/>
        <v>0</v>
      </c>
      <c r="L9" s="92">
        <f t="shared" si="0"/>
        <v>0</v>
      </c>
      <c r="M9" s="92">
        <f t="shared" si="0"/>
        <v>0</v>
      </c>
      <c r="N9" s="92">
        <f t="shared" si="0"/>
        <v>0</v>
      </c>
    </row>
    <row r="10" spans="1:14" s="66" customFormat="1" ht="18">
      <c r="A10" s="100" t="s">
        <v>288</v>
      </c>
      <c r="B10" s="100">
        <f>SUM(B11:B15)</f>
        <v>0</v>
      </c>
      <c r="C10" s="100">
        <f aca="true" t="shared" si="1" ref="C10:N10">SUM(C11:C15)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00">
        <f t="shared" si="1"/>
        <v>0</v>
      </c>
      <c r="H10" s="100">
        <f t="shared" si="1"/>
        <v>0</v>
      </c>
      <c r="I10" s="100">
        <f t="shared" si="1"/>
        <v>0</v>
      </c>
      <c r="J10" s="100">
        <f t="shared" si="1"/>
        <v>0</v>
      </c>
      <c r="K10" s="100">
        <f t="shared" si="1"/>
        <v>0</v>
      </c>
      <c r="L10" s="100">
        <f t="shared" si="1"/>
        <v>0</v>
      </c>
      <c r="M10" s="100">
        <f t="shared" si="1"/>
        <v>0</v>
      </c>
      <c r="N10" s="100">
        <f t="shared" si="1"/>
        <v>0</v>
      </c>
    </row>
    <row r="11" spans="1:14" s="66" customFormat="1" ht="18">
      <c r="A11" s="60" t="s">
        <v>289</v>
      </c>
      <c r="B11" s="60"/>
      <c r="C11" s="60"/>
      <c r="D11" s="60"/>
      <c r="E11" s="60"/>
      <c r="F11" s="60"/>
      <c r="G11" s="58">
        <f>SUM(B11:F11)</f>
        <v>0</v>
      </c>
      <c r="H11" s="60"/>
      <c r="I11" s="60"/>
      <c r="J11" s="60"/>
      <c r="K11" s="60"/>
      <c r="L11" s="60"/>
      <c r="M11" s="58">
        <f>SUM(H11:L11)</f>
        <v>0</v>
      </c>
      <c r="N11" s="71">
        <f aca="true" t="shared" si="2" ref="N11:N21">+G11+M11</f>
        <v>0</v>
      </c>
    </row>
    <row r="12" spans="1:14" s="66" customFormat="1" ht="18">
      <c r="A12" s="60" t="s">
        <v>290</v>
      </c>
      <c r="B12" s="60"/>
      <c r="C12" s="60"/>
      <c r="D12" s="60"/>
      <c r="E12" s="60"/>
      <c r="F12" s="60"/>
      <c r="G12" s="58">
        <f aca="true" t="shared" si="3" ref="G12:G21">SUM(B12:F12)</f>
        <v>0</v>
      </c>
      <c r="H12" s="60"/>
      <c r="I12" s="60"/>
      <c r="J12" s="60"/>
      <c r="K12" s="60"/>
      <c r="L12" s="60"/>
      <c r="M12" s="58">
        <f aca="true" t="shared" si="4" ref="M12:M21">SUM(H12:L12)</f>
        <v>0</v>
      </c>
      <c r="N12" s="71">
        <f t="shared" si="2"/>
        <v>0</v>
      </c>
    </row>
    <row r="13" spans="1:14" s="66" customFormat="1" ht="18">
      <c r="A13" s="60" t="s">
        <v>291</v>
      </c>
      <c r="B13" s="60"/>
      <c r="C13" s="60"/>
      <c r="D13" s="60"/>
      <c r="E13" s="60"/>
      <c r="F13" s="60"/>
      <c r="G13" s="58">
        <f t="shared" si="3"/>
        <v>0</v>
      </c>
      <c r="H13" s="60"/>
      <c r="I13" s="60"/>
      <c r="J13" s="60"/>
      <c r="K13" s="60"/>
      <c r="L13" s="60"/>
      <c r="M13" s="58">
        <f t="shared" si="4"/>
        <v>0</v>
      </c>
      <c r="N13" s="71">
        <f t="shared" si="2"/>
        <v>0</v>
      </c>
    </row>
    <row r="14" spans="1:14" s="66" customFormat="1" ht="18">
      <c r="A14" s="60" t="s">
        <v>292</v>
      </c>
      <c r="B14" s="60"/>
      <c r="C14" s="60"/>
      <c r="D14" s="60"/>
      <c r="E14" s="60"/>
      <c r="F14" s="60"/>
      <c r="G14" s="58">
        <f t="shared" si="3"/>
        <v>0</v>
      </c>
      <c r="H14" s="60"/>
      <c r="I14" s="60"/>
      <c r="J14" s="60"/>
      <c r="K14" s="60"/>
      <c r="L14" s="60"/>
      <c r="M14" s="58">
        <f t="shared" si="4"/>
        <v>0</v>
      </c>
      <c r="N14" s="71">
        <f t="shared" si="2"/>
        <v>0</v>
      </c>
    </row>
    <row r="15" spans="1:14" s="66" customFormat="1" ht="18">
      <c r="A15" s="60" t="s">
        <v>293</v>
      </c>
      <c r="B15" s="60"/>
      <c r="C15" s="60"/>
      <c r="D15" s="60"/>
      <c r="E15" s="60"/>
      <c r="F15" s="60"/>
      <c r="G15" s="58">
        <f t="shared" si="3"/>
        <v>0</v>
      </c>
      <c r="H15" s="60"/>
      <c r="I15" s="60"/>
      <c r="J15" s="60"/>
      <c r="K15" s="60"/>
      <c r="L15" s="60"/>
      <c r="M15" s="58">
        <f t="shared" si="4"/>
        <v>0</v>
      </c>
      <c r="N15" s="71">
        <f t="shared" si="2"/>
        <v>0</v>
      </c>
    </row>
    <row r="16" spans="1:14" s="66" customFormat="1" ht="18">
      <c r="A16" s="100" t="s">
        <v>294</v>
      </c>
      <c r="B16" s="100">
        <f aca="true" t="shared" si="5" ref="B16:N16">SUM(B17:B21)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5"/>
        <v>0</v>
      </c>
      <c r="H16" s="100">
        <f t="shared" si="5"/>
        <v>0</v>
      </c>
      <c r="I16" s="100">
        <f t="shared" si="5"/>
        <v>0</v>
      </c>
      <c r="J16" s="100">
        <f t="shared" si="5"/>
        <v>0</v>
      </c>
      <c r="K16" s="100">
        <f t="shared" si="5"/>
        <v>0</v>
      </c>
      <c r="L16" s="100">
        <f t="shared" si="5"/>
        <v>0</v>
      </c>
      <c r="M16" s="100">
        <f t="shared" si="5"/>
        <v>0</v>
      </c>
      <c r="N16" s="100">
        <f t="shared" si="5"/>
        <v>0</v>
      </c>
    </row>
    <row r="17" spans="1:14" s="66" customFormat="1" ht="18">
      <c r="A17" s="60" t="s">
        <v>289</v>
      </c>
      <c r="B17" s="60"/>
      <c r="C17" s="60"/>
      <c r="D17" s="60"/>
      <c r="E17" s="60"/>
      <c r="F17" s="60"/>
      <c r="G17" s="58">
        <f t="shared" si="3"/>
        <v>0</v>
      </c>
      <c r="H17" s="60"/>
      <c r="I17" s="60"/>
      <c r="J17" s="60"/>
      <c r="K17" s="60"/>
      <c r="L17" s="60"/>
      <c r="M17" s="58">
        <f t="shared" si="4"/>
        <v>0</v>
      </c>
      <c r="N17" s="71">
        <f t="shared" si="2"/>
        <v>0</v>
      </c>
    </row>
    <row r="18" spans="1:14" s="66" customFormat="1" ht="18">
      <c r="A18" s="60" t="s">
        <v>290</v>
      </c>
      <c r="B18" s="60"/>
      <c r="C18" s="60"/>
      <c r="D18" s="60"/>
      <c r="E18" s="60"/>
      <c r="F18" s="60"/>
      <c r="G18" s="58">
        <f t="shared" si="3"/>
        <v>0</v>
      </c>
      <c r="H18" s="60"/>
      <c r="I18" s="60"/>
      <c r="J18" s="60"/>
      <c r="K18" s="60"/>
      <c r="L18" s="60"/>
      <c r="M18" s="58">
        <f t="shared" si="4"/>
        <v>0</v>
      </c>
      <c r="N18" s="71">
        <f t="shared" si="2"/>
        <v>0</v>
      </c>
    </row>
    <row r="19" spans="1:14" s="66" customFormat="1" ht="18">
      <c r="A19" s="60" t="s">
        <v>291</v>
      </c>
      <c r="B19" s="60"/>
      <c r="C19" s="60"/>
      <c r="D19" s="60"/>
      <c r="E19" s="60"/>
      <c r="F19" s="60"/>
      <c r="G19" s="58">
        <f t="shared" si="3"/>
        <v>0</v>
      </c>
      <c r="H19" s="60"/>
      <c r="I19" s="60"/>
      <c r="J19" s="60"/>
      <c r="K19" s="60"/>
      <c r="L19" s="60"/>
      <c r="M19" s="58">
        <f t="shared" si="4"/>
        <v>0</v>
      </c>
      <c r="N19" s="71">
        <f t="shared" si="2"/>
        <v>0</v>
      </c>
    </row>
    <row r="20" spans="1:14" s="6" customFormat="1" ht="20.25">
      <c r="A20" s="60" t="s">
        <v>292</v>
      </c>
      <c r="B20" s="91"/>
      <c r="C20" s="91"/>
      <c r="D20" s="91"/>
      <c r="E20" s="91"/>
      <c r="F20" s="91"/>
      <c r="G20" s="58">
        <f t="shared" si="3"/>
        <v>0</v>
      </c>
      <c r="H20" s="91"/>
      <c r="I20" s="91"/>
      <c r="J20" s="91"/>
      <c r="K20" s="91"/>
      <c r="L20" s="91"/>
      <c r="M20" s="58">
        <f t="shared" si="4"/>
        <v>0</v>
      </c>
      <c r="N20" s="71">
        <f t="shared" si="2"/>
        <v>0</v>
      </c>
    </row>
    <row r="21" spans="1:14" ht="20.25">
      <c r="A21" s="60" t="s">
        <v>293</v>
      </c>
      <c r="B21" s="91"/>
      <c r="C21" s="91"/>
      <c r="D21" s="91"/>
      <c r="E21" s="91"/>
      <c r="F21" s="91"/>
      <c r="G21" s="58">
        <f t="shared" si="3"/>
        <v>0</v>
      </c>
      <c r="H21" s="91"/>
      <c r="I21" s="91"/>
      <c r="J21" s="91"/>
      <c r="K21" s="91"/>
      <c r="L21" s="91"/>
      <c r="M21" s="58">
        <f t="shared" si="4"/>
        <v>0</v>
      </c>
      <c r="N21" s="71">
        <f t="shared" si="2"/>
        <v>0</v>
      </c>
    </row>
    <row r="22" spans="1:14" s="12" customFormat="1" ht="11.25">
      <c r="A22" s="99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96"/>
    </row>
  </sheetData>
  <sheetProtection/>
  <mergeCells count="7">
    <mergeCell ref="A1:N1"/>
    <mergeCell ref="A2:N2"/>
    <mergeCell ref="A3:N3"/>
    <mergeCell ref="B7:G7"/>
    <mergeCell ref="B6:M6"/>
    <mergeCell ref="H7:M7"/>
    <mergeCell ref="A4:N4"/>
  </mergeCells>
  <printOptions/>
  <pageMargins left="0.3937007874015748" right="0.3937007874015748" top="0.5905511811023623" bottom="0.3937007874015748" header="0.1968503937007874" footer="0.1968503937007874"/>
  <pageSetup firstPageNumber="22" useFirstPageNumber="1" orientation="landscape" paperSize="9" r:id="rId2"/>
  <headerFooter alignWithMargins="0">
    <oddHeader>&amp;R&amp;P</oddHeader>
    <oddFooter>&amp;R&amp;6Jin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zoomScalePageLayoutView="0" workbookViewId="0" topLeftCell="A22">
      <selection activeCell="F40" sqref="F40"/>
    </sheetView>
  </sheetViews>
  <sheetFormatPr defaultColWidth="9.00390625" defaultRowHeight="24"/>
  <cols>
    <col min="1" max="1" width="7.375" style="2" customWidth="1"/>
    <col min="2" max="2" width="13.75390625" style="2" customWidth="1"/>
    <col min="3" max="3" width="13.25390625" style="2" customWidth="1"/>
    <col min="4" max="4" width="13.00390625" style="2" customWidth="1"/>
    <col min="5" max="5" width="10.125" style="2" customWidth="1"/>
    <col min="6" max="6" width="4.625" style="2" customWidth="1"/>
    <col min="7" max="7" width="13.00390625" style="2" customWidth="1"/>
    <col min="8" max="8" width="5.00390625" style="2" customWidth="1"/>
    <col min="9" max="9" width="1.12109375" style="2" customWidth="1"/>
    <col min="10" max="16384" width="9.00390625" style="2" customWidth="1"/>
  </cols>
  <sheetData>
    <row r="1" spans="1:8" s="97" customFormat="1" ht="26.25">
      <c r="A1" s="269" t="s">
        <v>271</v>
      </c>
      <c r="B1" s="269"/>
      <c r="C1" s="269"/>
      <c r="D1" s="269"/>
      <c r="E1" s="269"/>
      <c r="F1" s="269"/>
      <c r="G1" s="269"/>
      <c r="H1" s="269"/>
    </row>
    <row r="2" spans="1:8" s="6" customFormat="1" ht="20.25">
      <c r="A2" s="266" t="s">
        <v>295</v>
      </c>
      <c r="B2" s="266"/>
      <c r="C2" s="266"/>
      <c r="D2" s="266"/>
      <c r="E2" s="266"/>
      <c r="F2" s="266"/>
      <c r="G2" s="266"/>
      <c r="H2" s="266"/>
    </row>
    <row r="3" spans="1:8" ht="20.25">
      <c r="A3" s="266" t="s">
        <v>440</v>
      </c>
      <c r="B3" s="266"/>
      <c r="C3" s="266"/>
      <c r="D3" s="266"/>
      <c r="E3" s="266"/>
      <c r="F3" s="266"/>
      <c r="G3" s="266"/>
      <c r="H3" s="266"/>
    </row>
    <row r="4" spans="1:7" s="9" customFormat="1" ht="11.25">
      <c r="A4" s="10"/>
      <c r="B4" s="10"/>
      <c r="C4" s="10"/>
      <c r="D4" s="10"/>
      <c r="E4" s="10"/>
      <c r="F4" s="10"/>
      <c r="G4" s="10"/>
    </row>
    <row r="5" spans="1:8" ht="23.25">
      <c r="A5" s="105" t="s">
        <v>300</v>
      </c>
      <c r="B5" s="105"/>
      <c r="C5" s="106"/>
      <c r="D5" s="106"/>
      <c r="E5" s="105"/>
      <c r="F5" s="105"/>
      <c r="G5" s="107">
        <f>+E6+E9</f>
        <v>0</v>
      </c>
      <c r="H5" s="105" t="s">
        <v>299</v>
      </c>
    </row>
    <row r="6" spans="1:7" ht="20.25">
      <c r="A6" s="2" t="s">
        <v>301</v>
      </c>
      <c r="D6" s="6"/>
      <c r="E6" s="104">
        <f>+C7+C8</f>
        <v>0</v>
      </c>
      <c r="F6" s="2" t="s">
        <v>299</v>
      </c>
      <c r="G6" s="104"/>
    </row>
    <row r="7" spans="2:7" ht="20.25">
      <c r="B7" s="108" t="s">
        <v>310</v>
      </c>
      <c r="D7" s="6" t="s">
        <v>299</v>
      </c>
      <c r="E7" s="104"/>
      <c r="G7" s="104"/>
    </row>
    <row r="8" spans="2:7" ht="20.25">
      <c r="B8" s="108" t="s">
        <v>311</v>
      </c>
      <c r="D8" s="6" t="s">
        <v>299</v>
      </c>
      <c r="E8" s="104"/>
      <c r="G8" s="104"/>
    </row>
    <row r="9" spans="1:7" ht="20.25">
      <c r="A9" s="2" t="s">
        <v>302</v>
      </c>
      <c r="E9" s="104">
        <f>SUM(C10:C14)</f>
        <v>0</v>
      </c>
      <c r="F9" s="2" t="s">
        <v>299</v>
      </c>
      <c r="G9" s="104"/>
    </row>
    <row r="10" spans="1:4" ht="20.25">
      <c r="A10" s="6"/>
      <c r="B10" s="6" t="s">
        <v>296</v>
      </c>
      <c r="C10" s="104"/>
      <c r="D10" s="6" t="s">
        <v>299</v>
      </c>
    </row>
    <row r="11" spans="1:4" ht="20.25">
      <c r="A11" s="6"/>
      <c r="B11" s="6" t="s">
        <v>297</v>
      </c>
      <c r="C11" s="104"/>
      <c r="D11" s="6" t="s">
        <v>299</v>
      </c>
    </row>
    <row r="12" spans="1:4" ht="20.25">
      <c r="A12" s="6"/>
      <c r="B12" s="6" t="s">
        <v>304</v>
      </c>
      <c r="C12" s="104"/>
      <c r="D12" s="6" t="s">
        <v>299</v>
      </c>
    </row>
    <row r="13" spans="1:4" ht="20.25">
      <c r="A13" s="6"/>
      <c r="B13" s="6" t="s">
        <v>305</v>
      </c>
      <c r="C13" s="104"/>
      <c r="D13" s="6" t="s">
        <v>299</v>
      </c>
    </row>
    <row r="14" spans="1:4" ht="20.25">
      <c r="A14" s="6"/>
      <c r="B14" s="6" t="s">
        <v>298</v>
      </c>
      <c r="C14" s="104"/>
      <c r="D14" s="6" t="s">
        <v>299</v>
      </c>
    </row>
    <row r="15" s="12" customFormat="1" ht="11.25"/>
    <row r="16" spans="1:8" s="30" customFormat="1" ht="23.25">
      <c r="A16" s="105" t="s">
        <v>303</v>
      </c>
      <c r="B16" s="105"/>
      <c r="C16" s="106"/>
      <c r="D16" s="106"/>
      <c r="E16" s="105"/>
      <c r="F16" s="105"/>
      <c r="G16" s="107">
        <f>SUM(C17:C32)</f>
        <v>0</v>
      </c>
      <c r="H16" s="105" t="s">
        <v>299</v>
      </c>
    </row>
    <row r="17" spans="1:6" ht="20.25">
      <c r="A17" s="6"/>
      <c r="B17" s="2" t="s">
        <v>296</v>
      </c>
      <c r="E17" s="104"/>
      <c r="F17" s="2" t="s">
        <v>299</v>
      </c>
    </row>
    <row r="18" spans="1:5" ht="20.25">
      <c r="A18" s="6"/>
      <c r="B18" s="6" t="s">
        <v>306</v>
      </c>
      <c r="C18" s="104"/>
      <c r="D18" s="6"/>
      <c r="E18" s="6" t="s">
        <v>299</v>
      </c>
    </row>
    <row r="19" spans="1:5" ht="20.25">
      <c r="A19" s="6"/>
      <c r="B19" s="6" t="s">
        <v>307</v>
      </c>
      <c r="C19" s="104"/>
      <c r="D19" s="6"/>
      <c r="E19" s="6" t="s">
        <v>299</v>
      </c>
    </row>
    <row r="20" spans="1:5" ht="20.25">
      <c r="A20" s="6"/>
      <c r="B20" s="6" t="s">
        <v>308</v>
      </c>
      <c r="C20" s="104"/>
      <c r="D20" s="6"/>
      <c r="E20" s="6" t="s">
        <v>299</v>
      </c>
    </row>
    <row r="21" spans="1:5" ht="20.25">
      <c r="A21" s="6"/>
      <c r="B21" s="6" t="s">
        <v>309</v>
      </c>
      <c r="C21" s="104"/>
      <c r="D21" s="6"/>
      <c r="E21" s="6" t="s">
        <v>299</v>
      </c>
    </row>
    <row r="22" spans="1:5" ht="20.25">
      <c r="A22" s="6"/>
      <c r="B22" s="6" t="s">
        <v>309</v>
      </c>
      <c r="C22" s="104"/>
      <c r="D22" s="6"/>
      <c r="E22" s="6" t="s">
        <v>299</v>
      </c>
    </row>
    <row r="23" spans="1:6" ht="20.25">
      <c r="A23" s="6"/>
      <c r="B23" s="2" t="s">
        <v>297</v>
      </c>
      <c r="E23" s="104"/>
      <c r="F23" s="2" t="s">
        <v>299</v>
      </c>
    </row>
    <row r="24" spans="1:5" ht="20.25">
      <c r="A24" s="6"/>
      <c r="B24" s="6" t="s">
        <v>309</v>
      </c>
      <c r="E24" s="6" t="s">
        <v>299</v>
      </c>
    </row>
    <row r="25" spans="1:5" ht="20.25">
      <c r="A25" s="6"/>
      <c r="B25" s="6" t="s">
        <v>309</v>
      </c>
      <c r="E25" s="6" t="s">
        <v>299</v>
      </c>
    </row>
    <row r="26" spans="1:6" ht="20.25">
      <c r="A26" s="6"/>
      <c r="B26" s="2" t="s">
        <v>304</v>
      </c>
      <c r="E26" s="104"/>
      <c r="F26" s="2" t="s">
        <v>299</v>
      </c>
    </row>
    <row r="27" spans="1:5" ht="20.25">
      <c r="A27" s="6"/>
      <c r="B27" s="6" t="s">
        <v>309</v>
      </c>
      <c r="E27" s="6" t="s">
        <v>299</v>
      </c>
    </row>
    <row r="28" spans="1:5" ht="20.25">
      <c r="A28" s="6"/>
      <c r="B28" s="6" t="s">
        <v>309</v>
      </c>
      <c r="E28" s="6" t="s">
        <v>299</v>
      </c>
    </row>
    <row r="29" spans="1:6" ht="20.25">
      <c r="A29" s="6"/>
      <c r="B29" s="2" t="s">
        <v>305</v>
      </c>
      <c r="E29" s="104"/>
      <c r="F29" s="2" t="s">
        <v>299</v>
      </c>
    </row>
    <row r="30" spans="1:5" ht="20.25">
      <c r="A30" s="6"/>
      <c r="B30" s="6" t="s">
        <v>309</v>
      </c>
      <c r="E30" s="6" t="s">
        <v>299</v>
      </c>
    </row>
    <row r="31" spans="1:5" ht="20.25">
      <c r="A31" s="6"/>
      <c r="B31" s="6" t="s">
        <v>309</v>
      </c>
      <c r="E31" s="6" t="s">
        <v>299</v>
      </c>
    </row>
    <row r="32" spans="1:6" ht="20.25">
      <c r="A32" s="6"/>
      <c r="B32" s="2" t="s">
        <v>298</v>
      </c>
      <c r="E32" s="104"/>
      <c r="F32" s="2" t="s">
        <v>299</v>
      </c>
    </row>
    <row r="33" spans="2:5" ht="20.25">
      <c r="B33" s="6" t="s">
        <v>309</v>
      </c>
      <c r="E33" s="6" t="s">
        <v>299</v>
      </c>
    </row>
    <row r="34" spans="2:5" ht="20.25">
      <c r="B34" s="6" t="s">
        <v>309</v>
      </c>
      <c r="E34" s="6" t="s">
        <v>299</v>
      </c>
    </row>
  </sheetData>
  <sheetProtection/>
  <mergeCells count="3">
    <mergeCell ref="A2:H2"/>
    <mergeCell ref="A1:H1"/>
    <mergeCell ref="A3:H3"/>
  </mergeCells>
  <printOptions/>
  <pageMargins left="1.1811023622047245" right="0.5905511811023623" top="0.5905511811023623" bottom="0.3937007874015748" header="0.1968503937007874" footer="0.1968503937007874"/>
  <pageSetup firstPageNumber="23" useFirstPageNumber="1" orientation="portrait" paperSize="9" r:id="rId2"/>
  <headerFooter alignWithMargins="0">
    <oddHeader>&amp;R&amp;P</oddHeader>
    <oddFooter>&amp;R&amp;6Jin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B295"/>
  <sheetViews>
    <sheetView showGridLines="0" showZeros="0" tabSelected="1" zoomScalePageLayoutView="0" workbookViewId="0" topLeftCell="A181">
      <selection activeCell="J6" sqref="J6"/>
    </sheetView>
  </sheetViews>
  <sheetFormatPr defaultColWidth="9.00390625" defaultRowHeight="24"/>
  <cols>
    <col min="1" max="1" width="22.375" style="155" customWidth="1"/>
    <col min="2" max="2" width="6.875" style="155" customWidth="1"/>
    <col min="3" max="3" width="7.75390625" style="155" customWidth="1"/>
    <col min="4" max="4" width="11.75390625" style="155" hidden="1" customWidth="1"/>
    <col min="5" max="6" width="6.875" style="155" hidden="1" customWidth="1"/>
    <col min="7" max="7" width="6.75390625" style="155" customWidth="1"/>
    <col min="8" max="8" width="0.875" style="155" hidden="1" customWidth="1"/>
    <col min="9" max="10" width="6.875" style="155" customWidth="1"/>
    <col min="11" max="11" width="7.50390625" style="155" hidden="1" customWidth="1"/>
    <col min="12" max="12" width="6.25390625" style="155" customWidth="1"/>
    <col min="13" max="13" width="7.00390625" style="155" customWidth="1"/>
    <col min="14" max="14" width="8.625" style="155" customWidth="1"/>
    <col min="15" max="15" width="9.375" style="155" customWidth="1"/>
    <col min="16" max="16" width="9.625" style="154" hidden="1" customWidth="1"/>
    <col min="17" max="17" width="11.50390625" style="154" hidden="1" customWidth="1"/>
    <col min="18" max="18" width="11.50390625" style="155" hidden="1" customWidth="1"/>
    <col min="19" max="20" width="12.375" style="154" hidden="1" customWidth="1"/>
    <col min="21" max="21" width="11.25390625" style="154" hidden="1" customWidth="1"/>
    <col min="22" max="22" width="9.625" style="154" hidden="1" customWidth="1"/>
    <col min="23" max="23" width="9.125" style="154" hidden="1" customWidth="1"/>
    <col min="24" max="26" width="9.125" style="155" hidden="1" customWidth="1"/>
    <col min="27" max="28" width="11.50390625" style="176" bestFit="1" customWidth="1"/>
    <col min="29" max="29" width="11.375" style="176" bestFit="1" customWidth="1"/>
    <col min="30" max="42" width="9.00390625" style="176" customWidth="1"/>
    <col min="43" max="56" width="9.00390625" style="179" customWidth="1"/>
    <col min="57" max="16384" width="9.00390625" style="155" customWidth="1"/>
  </cols>
  <sheetData>
    <row r="1" spans="1:18" ht="24">
      <c r="A1" s="305" t="s">
        <v>652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R1" s="154"/>
    </row>
    <row r="2" spans="1:18" ht="24">
      <c r="A2" s="311" t="s">
        <v>440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R2" s="154"/>
    </row>
    <row r="3" spans="1:15" ht="1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O3" s="155" t="s">
        <v>285</v>
      </c>
    </row>
    <row r="4" spans="1:18" ht="21.75">
      <c r="A4" s="181"/>
      <c r="B4" s="308" t="s">
        <v>653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10"/>
      <c r="O4" s="319" t="s">
        <v>244</v>
      </c>
      <c r="R4" s="154"/>
    </row>
    <row r="5" spans="1:18" ht="18" customHeight="1">
      <c r="A5" s="306" t="s">
        <v>334</v>
      </c>
      <c r="B5" s="312" t="s">
        <v>275</v>
      </c>
      <c r="C5" s="313"/>
      <c r="D5" s="313"/>
      <c r="E5" s="313"/>
      <c r="F5" s="313"/>
      <c r="G5" s="314"/>
      <c r="H5" s="315" t="s">
        <v>590</v>
      </c>
      <c r="I5" s="316"/>
      <c r="J5" s="316"/>
      <c r="K5" s="316"/>
      <c r="L5" s="316"/>
      <c r="M5" s="317"/>
      <c r="N5" s="156" t="s">
        <v>344</v>
      </c>
      <c r="O5" s="319"/>
      <c r="Q5" s="154">
        <f>6000*12</f>
        <v>72000</v>
      </c>
      <c r="R5" s="157" t="s">
        <v>344</v>
      </c>
    </row>
    <row r="6" spans="1:18" ht="66" customHeight="1">
      <c r="A6" s="307"/>
      <c r="B6" s="182" t="s">
        <v>276</v>
      </c>
      <c r="C6" s="182" t="s">
        <v>277</v>
      </c>
      <c r="D6" s="182" t="s">
        <v>246</v>
      </c>
      <c r="E6" s="182" t="s">
        <v>278</v>
      </c>
      <c r="F6" s="182" t="s">
        <v>279</v>
      </c>
      <c r="G6" s="182" t="s">
        <v>208</v>
      </c>
      <c r="H6" s="182" t="s">
        <v>500</v>
      </c>
      <c r="I6" s="182" t="s">
        <v>591</v>
      </c>
      <c r="J6" s="182" t="s">
        <v>592</v>
      </c>
      <c r="K6" s="182" t="s">
        <v>501</v>
      </c>
      <c r="L6" s="182" t="s">
        <v>502</v>
      </c>
      <c r="M6" s="182" t="s">
        <v>244</v>
      </c>
      <c r="N6" s="158" t="s">
        <v>546</v>
      </c>
      <c r="O6" s="319"/>
      <c r="R6" s="158" t="s">
        <v>345</v>
      </c>
    </row>
    <row r="7" spans="1:18" ht="23.25" customHeight="1">
      <c r="A7" s="242" t="s">
        <v>480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R7" s="159"/>
    </row>
    <row r="8" spans="1:18" ht="17.25" customHeight="1">
      <c r="A8" s="199" t="s">
        <v>287</v>
      </c>
      <c r="B8" s="199"/>
      <c r="C8" s="199"/>
      <c r="D8" s="199"/>
      <c r="E8" s="199"/>
      <c r="F8" s="199"/>
      <c r="G8" s="199">
        <f>SUM(B8:F8)</f>
        <v>0</v>
      </c>
      <c r="H8" s="199"/>
      <c r="I8" s="199"/>
      <c r="J8" s="199"/>
      <c r="K8" s="199"/>
      <c r="L8" s="199"/>
      <c r="M8" s="199">
        <f>SUM(I8:J8)</f>
        <v>0</v>
      </c>
      <c r="N8" s="199"/>
      <c r="O8" s="199">
        <f>+G8+M8</f>
        <v>0</v>
      </c>
      <c r="R8" s="160"/>
    </row>
    <row r="9" spans="1:18" ht="21.75">
      <c r="A9" s="200" t="s">
        <v>483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2"/>
      <c r="N9" s="201"/>
      <c r="O9" s="203"/>
      <c r="Q9" s="162">
        <f>SUM(I16:I27)</f>
        <v>6678920</v>
      </c>
      <c r="R9" s="161"/>
    </row>
    <row r="10" spans="1:18" ht="21.75">
      <c r="A10" s="204" t="s">
        <v>484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6"/>
      <c r="N10" s="205"/>
      <c r="O10" s="207"/>
      <c r="R10" s="161"/>
    </row>
    <row r="11" spans="1:18" ht="21.75">
      <c r="A11" s="204" t="s">
        <v>335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6"/>
      <c r="N11" s="205"/>
      <c r="O11" s="207"/>
      <c r="R11" s="161"/>
    </row>
    <row r="12" spans="1:18" ht="21.75">
      <c r="A12" s="204" t="s">
        <v>312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8"/>
      <c r="R12" s="163"/>
    </row>
    <row r="13" spans="1:18" ht="21.75">
      <c r="A13" s="204" t="s">
        <v>313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8"/>
      <c r="R13" s="163"/>
    </row>
    <row r="14" spans="1:18" ht="21.75" customHeight="1">
      <c r="A14" s="204" t="s">
        <v>336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8"/>
      <c r="R14" s="163"/>
    </row>
    <row r="15" spans="1:18" ht="21.75">
      <c r="A15" s="204" t="s">
        <v>448</v>
      </c>
      <c r="B15" s="206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8"/>
      <c r="R15" s="163"/>
    </row>
    <row r="16" spans="1:18" ht="21.75">
      <c r="A16" s="209" t="s">
        <v>534</v>
      </c>
      <c r="B16" s="210"/>
      <c r="C16" s="210"/>
      <c r="D16" s="210"/>
      <c r="E16" s="210"/>
      <c r="F16" s="210"/>
      <c r="G16" s="210"/>
      <c r="H16" s="210"/>
      <c r="I16" s="210">
        <v>1984920</v>
      </c>
      <c r="J16" s="210"/>
      <c r="K16" s="210"/>
      <c r="L16" s="210"/>
      <c r="M16" s="210">
        <f>SUM(H16:L16)</f>
        <v>1984920</v>
      </c>
      <c r="N16" s="210">
        <v>91740</v>
      </c>
      <c r="O16" s="208">
        <f>G16+M16+N16</f>
        <v>2076660</v>
      </c>
      <c r="P16" s="154">
        <f>14*8340*12</f>
        <v>1401120</v>
      </c>
      <c r="R16" s="163"/>
    </row>
    <row r="17" spans="1:18" ht="21.75" customHeight="1">
      <c r="A17" s="209" t="s">
        <v>444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>
        <f aca="true" t="shared" si="0" ref="M17:M27">SUM(H17:L17)</f>
        <v>0</v>
      </c>
      <c r="N17" s="210">
        <v>800000</v>
      </c>
      <c r="O17" s="208">
        <f>G17+M17+N17</f>
        <v>800000</v>
      </c>
      <c r="R17" s="165">
        <v>648000</v>
      </c>
    </row>
    <row r="18" spans="1:19" ht="21.75">
      <c r="A18" s="209" t="s">
        <v>445</v>
      </c>
      <c r="B18" s="210"/>
      <c r="C18" s="210"/>
      <c r="D18" s="210"/>
      <c r="E18" s="210"/>
      <c r="F18" s="210"/>
      <c r="G18" s="210"/>
      <c r="H18" s="210"/>
      <c r="I18" s="210">
        <v>220000</v>
      </c>
      <c r="J18" s="210"/>
      <c r="K18" s="210"/>
      <c r="L18" s="210"/>
      <c r="M18" s="210">
        <f t="shared" si="0"/>
        <v>220000</v>
      </c>
      <c r="N18" s="210">
        <v>1080000</v>
      </c>
      <c r="O18" s="208">
        <f>G18+M18+N18</f>
        <v>1300000</v>
      </c>
      <c r="P18" s="154" t="s">
        <v>451</v>
      </c>
      <c r="Q18" s="154" t="s">
        <v>449</v>
      </c>
      <c r="R18" s="165">
        <v>1200000</v>
      </c>
      <c r="S18" s="154">
        <v>53350</v>
      </c>
    </row>
    <row r="19" spans="1:22" ht="21.75">
      <c r="A19" s="209" t="s">
        <v>446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08"/>
      <c r="Q19" s="154" t="s">
        <v>450</v>
      </c>
      <c r="R19" s="163"/>
      <c r="S19" s="154">
        <v>30550</v>
      </c>
      <c r="T19" s="154">
        <f>S18+S19</f>
        <v>83900</v>
      </c>
      <c r="V19" s="154" t="s">
        <v>506</v>
      </c>
    </row>
    <row r="20" spans="1:22" ht="21.75">
      <c r="A20" s="209" t="s">
        <v>535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08"/>
      <c r="P20" s="154">
        <v>2</v>
      </c>
      <c r="Q20" s="154">
        <v>8340</v>
      </c>
      <c r="R20" s="163"/>
      <c r="S20" s="154">
        <v>12</v>
      </c>
      <c r="T20" s="154">
        <f>P20*Q20*S20</f>
        <v>200160</v>
      </c>
      <c r="V20" s="154">
        <f>T20+T22+T23+T24</f>
        <v>1996320</v>
      </c>
    </row>
    <row r="21" spans="1:22" ht="21.75">
      <c r="A21" s="209" t="s">
        <v>667</v>
      </c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08"/>
      <c r="P21" s="154">
        <v>29</v>
      </c>
      <c r="Q21" s="154">
        <v>7670</v>
      </c>
      <c r="R21" s="163"/>
      <c r="S21" s="154">
        <v>12</v>
      </c>
      <c r="T21" s="154">
        <f>P21*Q21*S21</f>
        <v>2669160</v>
      </c>
      <c r="U21" s="154" t="s">
        <v>505</v>
      </c>
      <c r="V21" s="154" t="s">
        <v>529</v>
      </c>
    </row>
    <row r="22" spans="1:22" ht="21.75">
      <c r="A22" s="209" t="s">
        <v>668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08"/>
      <c r="P22" s="154">
        <v>4</v>
      </c>
      <c r="Q22" s="154">
        <v>6410</v>
      </c>
      <c r="R22" s="163"/>
      <c r="S22" s="154">
        <v>12</v>
      </c>
      <c r="T22" s="154">
        <f>P22*Q22*S22</f>
        <v>307680</v>
      </c>
      <c r="V22" s="154" t="s">
        <v>530</v>
      </c>
    </row>
    <row r="23" spans="1:20" ht="21.75">
      <c r="A23" s="209" t="s">
        <v>669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08"/>
      <c r="P23" s="154">
        <v>21</v>
      </c>
      <c r="Q23" s="154">
        <v>5340</v>
      </c>
      <c r="R23" s="163"/>
      <c r="S23" s="154">
        <v>12</v>
      </c>
      <c r="T23" s="154">
        <f>P23*Q23*S23</f>
        <v>1345680</v>
      </c>
    </row>
    <row r="24" spans="1:21" ht="21.75">
      <c r="A24" s="209" t="s">
        <v>447</v>
      </c>
      <c r="B24" s="210"/>
      <c r="C24" s="210"/>
      <c r="D24" s="210"/>
      <c r="E24" s="210"/>
      <c r="F24" s="210"/>
      <c r="G24" s="210"/>
      <c r="H24" s="210"/>
      <c r="I24" s="210">
        <v>3970000</v>
      </c>
      <c r="J24" s="210"/>
      <c r="K24" s="210"/>
      <c r="L24" s="210"/>
      <c r="M24" s="210">
        <f t="shared" si="0"/>
        <v>3970000</v>
      </c>
      <c r="N24" s="210">
        <v>1000000</v>
      </c>
      <c r="O24" s="208">
        <f>G24+M24+N24</f>
        <v>4970000</v>
      </c>
      <c r="P24" s="154">
        <v>1</v>
      </c>
      <c r="Q24" s="154">
        <v>11900</v>
      </c>
      <c r="R24" s="165">
        <v>866180</v>
      </c>
      <c r="S24" s="154">
        <v>12</v>
      </c>
      <c r="T24" s="154">
        <f>P24*Q24*S24</f>
        <v>142800</v>
      </c>
      <c r="U24" s="154">
        <f>SUM(T20:T24)</f>
        <v>4665480</v>
      </c>
    </row>
    <row r="25" spans="1:18" ht="21.75">
      <c r="A25" s="209" t="s">
        <v>337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08">
        <f>G25+M25+N25</f>
        <v>0</v>
      </c>
      <c r="R25" s="164"/>
    </row>
    <row r="26" spans="1:18" ht="21.75">
      <c r="A26" s="209" t="s">
        <v>442</v>
      </c>
      <c r="B26" s="210"/>
      <c r="C26" s="210">
        <v>2687520</v>
      </c>
      <c r="D26" s="210"/>
      <c r="E26" s="210"/>
      <c r="F26" s="210"/>
      <c r="G26" s="210">
        <f>SUM(B26:F26)</f>
        <v>2687520</v>
      </c>
      <c r="H26" s="210"/>
      <c r="I26" s="210"/>
      <c r="J26" s="210"/>
      <c r="K26" s="210"/>
      <c r="L26" s="210"/>
      <c r="M26" s="210">
        <f t="shared" si="0"/>
        <v>0</v>
      </c>
      <c r="N26" s="210"/>
      <c r="O26" s="208">
        <f>G26+M26+N26</f>
        <v>2687520</v>
      </c>
      <c r="R26" s="164"/>
    </row>
    <row r="27" spans="1:20" ht="21.75">
      <c r="A27" s="209" t="s">
        <v>443</v>
      </c>
      <c r="B27" s="210"/>
      <c r="C27" s="210"/>
      <c r="D27" s="210"/>
      <c r="E27" s="210"/>
      <c r="F27" s="210"/>
      <c r="G27" s="210">
        <f>SUM(B27:F27)</f>
        <v>0</v>
      </c>
      <c r="H27" s="210"/>
      <c r="I27" s="210">
        <v>504000</v>
      </c>
      <c r="J27" s="210"/>
      <c r="K27" s="210"/>
      <c r="L27" s="210"/>
      <c r="M27" s="210">
        <f t="shared" si="0"/>
        <v>504000</v>
      </c>
      <c r="N27" s="210">
        <v>150000</v>
      </c>
      <c r="O27" s="208">
        <f>G27+M27+N27</f>
        <v>654000</v>
      </c>
      <c r="P27" s="154">
        <v>51</v>
      </c>
      <c r="Q27" s="154">
        <v>800</v>
      </c>
      <c r="R27" s="165">
        <v>100000</v>
      </c>
      <c r="S27" s="154">
        <v>12</v>
      </c>
      <c r="T27" s="154">
        <f>P27*Q27*S27</f>
        <v>489600</v>
      </c>
    </row>
    <row r="28" spans="1:21" ht="21.75">
      <c r="A28" s="211" t="s">
        <v>338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154">
        <v>28</v>
      </c>
      <c r="Q28" s="154">
        <v>800</v>
      </c>
      <c r="R28" s="160"/>
      <c r="S28" s="154">
        <v>12</v>
      </c>
      <c r="T28" s="154">
        <f>P28*Q28*S28</f>
        <v>268800</v>
      </c>
      <c r="U28" s="154" t="s">
        <v>507</v>
      </c>
    </row>
    <row r="29" spans="1:21" ht="21.75">
      <c r="A29" s="213" t="s">
        <v>342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154">
        <f>P27-P28</f>
        <v>23</v>
      </c>
      <c r="Q29" s="154">
        <v>800</v>
      </c>
      <c r="R29" s="166"/>
      <c r="S29" s="154">
        <v>12</v>
      </c>
      <c r="T29" s="154">
        <f>P29*Q29*S29</f>
        <v>220800</v>
      </c>
      <c r="U29" s="154" t="s">
        <v>345</v>
      </c>
    </row>
    <row r="30" spans="1:18" ht="21.75">
      <c r="A30" s="204" t="s">
        <v>455</v>
      </c>
      <c r="B30" s="206"/>
      <c r="C30" s="206"/>
      <c r="D30" s="206"/>
      <c r="E30" s="206"/>
      <c r="F30" s="206"/>
      <c r="G30" s="210"/>
      <c r="H30" s="206"/>
      <c r="I30" s="206"/>
      <c r="J30" s="206"/>
      <c r="K30" s="206"/>
      <c r="L30" s="206"/>
      <c r="M30" s="206"/>
      <c r="N30" s="206"/>
      <c r="O30" s="208"/>
      <c r="R30" s="163"/>
    </row>
    <row r="31" spans="1:21" ht="21.75">
      <c r="A31" s="204" t="s">
        <v>339</v>
      </c>
      <c r="B31" s="206"/>
      <c r="C31" s="206"/>
      <c r="D31" s="206"/>
      <c r="E31" s="206"/>
      <c r="F31" s="206"/>
      <c r="G31" s="210"/>
      <c r="H31" s="206"/>
      <c r="I31" s="206">
        <v>874400</v>
      </c>
      <c r="J31" s="206"/>
      <c r="K31" s="206"/>
      <c r="L31" s="206"/>
      <c r="M31" s="206">
        <f aca="true" t="shared" si="1" ref="M31:M64">SUM(H31:L31)</f>
        <v>874400</v>
      </c>
      <c r="N31" s="210">
        <v>405600</v>
      </c>
      <c r="O31" s="208">
        <f>G31+M31+N31</f>
        <v>1280000</v>
      </c>
      <c r="P31" s="154">
        <v>51</v>
      </c>
      <c r="Q31" s="154">
        <v>100</v>
      </c>
      <c r="R31" s="165">
        <v>300000</v>
      </c>
      <c r="S31" s="154">
        <v>3</v>
      </c>
      <c r="T31" s="154">
        <v>18</v>
      </c>
      <c r="U31" s="167">
        <f>P31*Q31*S31*T31</f>
        <v>275400</v>
      </c>
    </row>
    <row r="32" spans="1:27" ht="21.75">
      <c r="A32" s="204" t="s">
        <v>340</v>
      </c>
      <c r="B32" s="206">
        <v>1800000</v>
      </c>
      <c r="C32" s="206">
        <v>1849900</v>
      </c>
      <c r="D32" s="206"/>
      <c r="E32" s="206"/>
      <c r="F32" s="206"/>
      <c r="G32" s="210">
        <f>SUM(B32:F32)</f>
        <v>3649900</v>
      </c>
      <c r="H32" s="206"/>
      <c r="I32" s="210">
        <v>400000</v>
      </c>
      <c r="J32" s="206"/>
      <c r="K32" s="206"/>
      <c r="L32" s="206"/>
      <c r="M32" s="206">
        <f t="shared" si="1"/>
        <v>400000</v>
      </c>
      <c r="N32" s="210">
        <v>1000000</v>
      </c>
      <c r="O32" s="208">
        <f>G32+M32+N32</f>
        <v>5049900</v>
      </c>
      <c r="P32" s="154" t="s">
        <v>532</v>
      </c>
      <c r="R32" s="165">
        <v>2100000</v>
      </c>
      <c r="AA32" s="243"/>
    </row>
    <row r="33" spans="1:27" ht="21.75">
      <c r="A33" s="204" t="s">
        <v>314</v>
      </c>
      <c r="B33" s="206"/>
      <c r="C33" s="206"/>
      <c r="D33" s="206"/>
      <c r="E33" s="206"/>
      <c r="F33" s="206"/>
      <c r="G33" s="210"/>
      <c r="H33" s="206"/>
      <c r="I33" s="206"/>
      <c r="J33" s="206"/>
      <c r="K33" s="206"/>
      <c r="L33" s="206"/>
      <c r="M33" s="206"/>
      <c r="N33" s="215"/>
      <c r="O33" s="208">
        <f>G33+M33+N33</f>
        <v>0</v>
      </c>
      <c r="R33" s="163"/>
      <c r="AA33" s="243"/>
    </row>
    <row r="34" spans="1:18" ht="21.75">
      <c r="A34" s="204" t="s">
        <v>452</v>
      </c>
      <c r="B34" s="206"/>
      <c r="C34" s="206"/>
      <c r="D34" s="206"/>
      <c r="E34" s="206"/>
      <c r="F34" s="206"/>
      <c r="G34" s="210"/>
      <c r="H34" s="206"/>
      <c r="I34" s="206"/>
      <c r="J34" s="206"/>
      <c r="K34" s="206"/>
      <c r="L34" s="206"/>
      <c r="M34" s="206"/>
      <c r="N34" s="206"/>
      <c r="O34" s="208">
        <f>G34+M34+N34</f>
        <v>0</v>
      </c>
      <c r="P34" s="154">
        <f>1111400-500000</f>
        <v>611400</v>
      </c>
      <c r="R34" s="163"/>
    </row>
    <row r="35" spans="1:18" ht="21.75">
      <c r="A35" s="204" t="s">
        <v>453</v>
      </c>
      <c r="B35" s="206"/>
      <c r="C35" s="206"/>
      <c r="D35" s="206"/>
      <c r="E35" s="206"/>
      <c r="F35" s="206"/>
      <c r="G35" s="210"/>
      <c r="H35" s="206"/>
      <c r="I35" s="206"/>
      <c r="J35" s="206"/>
      <c r="K35" s="206"/>
      <c r="L35" s="206"/>
      <c r="M35" s="206">
        <f t="shared" si="1"/>
        <v>0</v>
      </c>
      <c r="N35" s="206">
        <v>20000</v>
      </c>
      <c r="O35" s="208">
        <f>G35+M35+N35</f>
        <v>20000</v>
      </c>
      <c r="P35" s="162">
        <v>107900</v>
      </c>
      <c r="R35" s="163">
        <v>10000</v>
      </c>
    </row>
    <row r="36" spans="1:18" ht="21.75">
      <c r="A36" s="213" t="s">
        <v>343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162">
        <f>P34+P35</f>
        <v>719300</v>
      </c>
      <c r="R36" s="166"/>
    </row>
    <row r="37" spans="1:18" ht="21.75">
      <c r="A37" s="204" t="s">
        <v>456</v>
      </c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8"/>
      <c r="R37" s="163"/>
    </row>
    <row r="38" spans="1:18" ht="21.75">
      <c r="A38" s="209" t="s">
        <v>457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08"/>
      <c r="R38" s="163"/>
    </row>
    <row r="39" spans="1:27" ht="19.5" customHeight="1">
      <c r="A39" s="216" t="s">
        <v>315</v>
      </c>
      <c r="B39" s="210"/>
      <c r="C39" s="210">
        <v>100000</v>
      </c>
      <c r="D39" s="210"/>
      <c r="E39" s="210"/>
      <c r="F39" s="210"/>
      <c r="G39" s="210">
        <v>310713</v>
      </c>
      <c r="H39" s="210"/>
      <c r="I39" s="210">
        <v>235750</v>
      </c>
      <c r="J39" s="210">
        <v>48250</v>
      </c>
      <c r="K39" s="210"/>
      <c r="L39" s="210"/>
      <c r="M39" s="210">
        <f t="shared" si="1"/>
        <v>284000</v>
      </c>
      <c r="N39" s="210"/>
      <c r="O39" s="208">
        <f aca="true" t="shared" si="2" ref="O39:O44">G39+M39+N39</f>
        <v>594713</v>
      </c>
      <c r="P39" s="162"/>
      <c r="Q39" s="154">
        <f>198895+40000</f>
        <v>238895</v>
      </c>
      <c r="R39" s="165">
        <v>20000</v>
      </c>
      <c r="AA39" s="243"/>
    </row>
    <row r="40" spans="1:19" ht="21.75">
      <c r="A40" s="209" t="s">
        <v>316</v>
      </c>
      <c r="B40" s="210"/>
      <c r="C40" s="210">
        <v>150000</v>
      </c>
      <c r="D40" s="210"/>
      <c r="E40" s="210"/>
      <c r="F40" s="210"/>
      <c r="G40" s="210">
        <f>SUM(B40:F40)</f>
        <v>150000</v>
      </c>
      <c r="H40" s="210"/>
      <c r="I40" s="210">
        <v>150000</v>
      </c>
      <c r="J40" s="210"/>
      <c r="K40" s="210"/>
      <c r="L40" s="210"/>
      <c r="M40" s="210">
        <f t="shared" si="1"/>
        <v>150000</v>
      </c>
      <c r="N40" s="210"/>
      <c r="O40" s="208">
        <f t="shared" si="2"/>
        <v>300000</v>
      </c>
      <c r="P40" s="154">
        <f>400000-127340</f>
        <v>272660</v>
      </c>
      <c r="Q40" s="162"/>
      <c r="R40" s="163"/>
      <c r="S40" s="162"/>
    </row>
    <row r="41" spans="1:18" ht="21.75">
      <c r="A41" s="209" t="s">
        <v>317</v>
      </c>
      <c r="B41" s="210"/>
      <c r="C41" s="210"/>
      <c r="D41" s="210"/>
      <c r="E41" s="210"/>
      <c r="F41" s="210"/>
      <c r="G41" s="210">
        <f>SUM(B41:F41)</f>
        <v>0</v>
      </c>
      <c r="H41" s="210"/>
      <c r="I41" s="210">
        <v>10000</v>
      </c>
      <c r="J41" s="210"/>
      <c r="K41" s="210"/>
      <c r="L41" s="210"/>
      <c r="M41" s="210">
        <f t="shared" si="1"/>
        <v>10000</v>
      </c>
      <c r="N41" s="210">
        <v>40000</v>
      </c>
      <c r="O41" s="208">
        <f t="shared" si="2"/>
        <v>50000</v>
      </c>
      <c r="R41" s="165">
        <v>400000</v>
      </c>
    </row>
    <row r="42" spans="1:18" ht="21.75">
      <c r="A42" s="209" t="s">
        <v>318</v>
      </c>
      <c r="B42" s="210"/>
      <c r="C42" s="210"/>
      <c r="D42" s="210"/>
      <c r="E42" s="210"/>
      <c r="F42" s="210"/>
      <c r="G42" s="210">
        <f>SUM(B42:F42)</f>
        <v>0</v>
      </c>
      <c r="H42" s="210"/>
      <c r="I42" s="210"/>
      <c r="J42" s="210"/>
      <c r="K42" s="210"/>
      <c r="L42" s="210"/>
      <c r="M42" s="210">
        <f t="shared" si="1"/>
        <v>0</v>
      </c>
      <c r="N42" s="210">
        <v>200000</v>
      </c>
      <c r="O42" s="208">
        <f t="shared" si="2"/>
        <v>200000</v>
      </c>
      <c r="R42" s="163"/>
    </row>
    <row r="43" spans="1:18" ht="21.75">
      <c r="A43" s="209" t="s">
        <v>319</v>
      </c>
      <c r="B43" s="210"/>
      <c r="C43" s="210">
        <v>75000</v>
      </c>
      <c r="D43" s="210"/>
      <c r="E43" s="210"/>
      <c r="F43" s="210"/>
      <c r="G43" s="210">
        <f>SUM(B43:F43)</f>
        <v>75000</v>
      </c>
      <c r="H43" s="210"/>
      <c r="I43" s="210"/>
      <c r="J43" s="210"/>
      <c r="K43" s="210"/>
      <c r="L43" s="210"/>
      <c r="M43" s="210">
        <f t="shared" si="1"/>
        <v>0</v>
      </c>
      <c r="N43" s="210"/>
      <c r="O43" s="208">
        <f t="shared" si="2"/>
        <v>75000</v>
      </c>
      <c r="R43" s="164"/>
    </row>
    <row r="44" spans="1:20" ht="21.75">
      <c r="A44" s="209" t="s">
        <v>320</v>
      </c>
      <c r="B44" s="210"/>
      <c r="C44" s="210">
        <v>69576</v>
      </c>
      <c r="D44" s="210"/>
      <c r="E44" s="210"/>
      <c r="F44" s="210"/>
      <c r="G44" s="210">
        <f>SUM(B44:F44)</f>
        <v>69576</v>
      </c>
      <c r="H44" s="210"/>
      <c r="I44" s="210">
        <v>248946</v>
      </c>
      <c r="J44" s="210"/>
      <c r="K44" s="210"/>
      <c r="L44" s="210"/>
      <c r="M44" s="210">
        <f t="shared" si="1"/>
        <v>248946</v>
      </c>
      <c r="N44" s="210">
        <v>60345</v>
      </c>
      <c r="O44" s="208">
        <f t="shared" si="2"/>
        <v>378867</v>
      </c>
      <c r="P44" s="154" t="s">
        <v>454</v>
      </c>
      <c r="Q44" s="162">
        <f>I16*5/100</f>
        <v>99246</v>
      </c>
      <c r="R44" s="165">
        <v>37122</v>
      </c>
      <c r="S44" s="162">
        <f>N24*5/100</f>
        <v>50000</v>
      </c>
      <c r="T44" s="162">
        <f>Q44+S44</f>
        <v>149246</v>
      </c>
    </row>
    <row r="45" spans="1:27" ht="18" customHeight="1">
      <c r="A45" s="213" t="s">
        <v>341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Q45" s="162">
        <f>I24*5/100</f>
        <v>198500</v>
      </c>
      <c r="R45" s="166"/>
      <c r="AA45" s="243"/>
    </row>
    <row r="46" spans="1:27" ht="21.75">
      <c r="A46" s="209" t="s">
        <v>321</v>
      </c>
      <c r="B46" s="210">
        <v>200000</v>
      </c>
      <c r="C46" s="210"/>
      <c r="D46" s="210"/>
      <c r="E46" s="210"/>
      <c r="F46" s="210"/>
      <c r="G46" s="210">
        <f>SUM(B46:F46)</f>
        <v>200000</v>
      </c>
      <c r="H46" s="210"/>
      <c r="I46" s="210"/>
      <c r="J46" s="210"/>
      <c r="K46" s="210"/>
      <c r="L46" s="210"/>
      <c r="M46" s="210">
        <f t="shared" si="1"/>
        <v>0</v>
      </c>
      <c r="N46" s="210">
        <v>600000</v>
      </c>
      <c r="O46" s="208">
        <f>G46+M46+N46</f>
        <v>800000</v>
      </c>
      <c r="P46" s="162"/>
      <c r="Q46" s="162">
        <f>Q44+Q45</f>
        <v>297746</v>
      </c>
      <c r="R46" s="165">
        <v>100000</v>
      </c>
      <c r="AA46" s="176">
        <v>647455</v>
      </c>
    </row>
    <row r="47" spans="1:22" ht="21.75">
      <c r="A47" s="209" t="s">
        <v>322</v>
      </c>
      <c r="B47" s="210">
        <v>64513</v>
      </c>
      <c r="C47" s="210">
        <v>125000</v>
      </c>
      <c r="D47" s="210"/>
      <c r="E47" s="210"/>
      <c r="F47" s="210"/>
      <c r="G47" s="210">
        <f>SUM(B47:F47)</f>
        <v>189513</v>
      </c>
      <c r="H47" s="210"/>
      <c r="I47" s="210"/>
      <c r="J47" s="210"/>
      <c r="K47" s="210"/>
      <c r="L47" s="210"/>
      <c r="M47" s="210">
        <f t="shared" si="1"/>
        <v>0</v>
      </c>
      <c r="N47" s="210"/>
      <c r="O47" s="208">
        <f>G47+M47+N47</f>
        <v>189513</v>
      </c>
      <c r="P47" s="162"/>
      <c r="R47" s="163"/>
      <c r="S47" s="162"/>
      <c r="U47" s="154">
        <v>1000</v>
      </c>
      <c r="V47" s="154">
        <f>S47*T47*U47</f>
        <v>0</v>
      </c>
    </row>
    <row r="48" spans="1:28" ht="21.75">
      <c r="A48" s="209" t="s">
        <v>459</v>
      </c>
      <c r="B48" s="210"/>
      <c r="C48" s="210"/>
      <c r="D48" s="210"/>
      <c r="E48" s="210"/>
      <c r="F48" s="210"/>
      <c r="G48" s="210">
        <f>SUM(B48:F48)</f>
        <v>0</v>
      </c>
      <c r="H48" s="210"/>
      <c r="I48" s="210">
        <v>40000</v>
      </c>
      <c r="J48" s="210"/>
      <c r="K48" s="210"/>
      <c r="L48" s="210"/>
      <c r="M48" s="210">
        <f t="shared" si="1"/>
        <v>40000</v>
      </c>
      <c r="N48" s="210"/>
      <c r="O48" s="208">
        <f>G48+M48+N48</f>
        <v>40000</v>
      </c>
      <c r="P48" s="162">
        <f>N49+119154</f>
        <v>1082764</v>
      </c>
      <c r="R48" s="163"/>
      <c r="U48" s="154">
        <v>1000</v>
      </c>
      <c r="V48" s="154">
        <f>S48*T48*U48</f>
        <v>0</v>
      </c>
      <c r="AB48" s="243"/>
    </row>
    <row r="49" spans="1:27" ht="21.75">
      <c r="A49" s="209" t="s">
        <v>323</v>
      </c>
      <c r="B49" s="210">
        <v>1100000</v>
      </c>
      <c r="C49" s="210">
        <v>800000</v>
      </c>
      <c r="D49" s="210"/>
      <c r="E49" s="210"/>
      <c r="F49" s="210"/>
      <c r="G49" s="210">
        <f>SUM(B49:F49)</f>
        <v>1900000</v>
      </c>
      <c r="H49" s="210"/>
      <c r="I49" s="210">
        <v>199990</v>
      </c>
      <c r="J49" s="210"/>
      <c r="K49" s="210"/>
      <c r="L49" s="210"/>
      <c r="M49" s="210">
        <f t="shared" si="1"/>
        <v>199990</v>
      </c>
      <c r="N49" s="210">
        <v>963610</v>
      </c>
      <c r="O49" s="208">
        <f>G49+M49+N49</f>
        <v>3063600</v>
      </c>
      <c r="P49" s="154">
        <v>119154</v>
      </c>
      <c r="Q49" s="162">
        <f>I49-7700</f>
        <v>192290</v>
      </c>
      <c r="R49" s="164"/>
      <c r="V49" s="154">
        <f>V47+V48</f>
        <v>0</v>
      </c>
      <c r="AA49" s="244">
        <v>3063600</v>
      </c>
    </row>
    <row r="50" spans="1:27" ht="21.75">
      <c r="A50" s="209" t="s">
        <v>324</v>
      </c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>
        <f t="shared" si="1"/>
        <v>0</v>
      </c>
      <c r="N50" s="210">
        <v>50000</v>
      </c>
      <c r="O50" s="208">
        <f>G50+M50+N50</f>
        <v>50000</v>
      </c>
      <c r="R50" s="163"/>
      <c r="AA50" s="243">
        <f>AA49-O49</f>
        <v>0</v>
      </c>
    </row>
    <row r="51" spans="1:18" ht="21.75">
      <c r="A51" s="209" t="s">
        <v>325</v>
      </c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>
        <f t="shared" si="1"/>
        <v>0</v>
      </c>
      <c r="N51" s="210">
        <v>30000</v>
      </c>
      <c r="O51" s="208">
        <f aca="true" t="shared" si="3" ref="O51:O58">G51+M51+N51</f>
        <v>30000</v>
      </c>
      <c r="R51" s="163"/>
    </row>
    <row r="52" spans="1:18" ht="18.75">
      <c r="A52" s="209" t="s">
        <v>458</v>
      </c>
      <c r="B52" s="210"/>
      <c r="C52" s="210"/>
      <c r="D52" s="210"/>
      <c r="E52" s="210"/>
      <c r="F52" s="210"/>
      <c r="G52" s="210"/>
      <c r="H52" s="210"/>
      <c r="I52" s="210">
        <v>50000</v>
      </c>
      <c r="J52" s="210"/>
      <c r="K52" s="210"/>
      <c r="L52" s="210"/>
      <c r="M52" s="210">
        <f t="shared" si="1"/>
        <v>50000</v>
      </c>
      <c r="N52" s="210"/>
      <c r="O52" s="208">
        <f t="shared" si="3"/>
        <v>50000</v>
      </c>
      <c r="P52" s="154">
        <v>57522</v>
      </c>
      <c r="R52" s="163"/>
    </row>
    <row r="53" spans="1:27" ht="18.75">
      <c r="A53" s="209" t="s">
        <v>460</v>
      </c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>
        <f t="shared" si="1"/>
        <v>0</v>
      </c>
      <c r="N53" s="210">
        <v>30000</v>
      </c>
      <c r="O53" s="208">
        <f t="shared" si="3"/>
        <v>30000</v>
      </c>
      <c r="P53" s="154">
        <v>53118</v>
      </c>
      <c r="Q53" s="154">
        <v>44400</v>
      </c>
      <c r="R53" s="163"/>
      <c r="AA53" s="243"/>
    </row>
    <row r="54" spans="1:18" ht="18.75">
      <c r="A54" s="209" t="s">
        <v>326</v>
      </c>
      <c r="B54" s="210"/>
      <c r="C54" s="210"/>
      <c r="D54" s="210"/>
      <c r="E54" s="210"/>
      <c r="F54" s="210"/>
      <c r="G54" s="210">
        <f>SUM(B54:F54)</f>
        <v>0</v>
      </c>
      <c r="H54" s="210"/>
      <c r="I54" s="210">
        <v>31634</v>
      </c>
      <c r="J54" s="210"/>
      <c r="K54" s="210"/>
      <c r="L54" s="210"/>
      <c r="M54" s="210">
        <f t="shared" si="1"/>
        <v>31634</v>
      </c>
      <c r="N54" s="210"/>
      <c r="O54" s="208">
        <f t="shared" si="3"/>
        <v>31634</v>
      </c>
      <c r="P54" s="154">
        <f>P52-P53</f>
        <v>4404</v>
      </c>
      <c r="Q54" s="154">
        <f>Q53-P54</f>
        <v>39996</v>
      </c>
      <c r="R54" s="163"/>
    </row>
    <row r="55" spans="1:22" ht="18.75">
      <c r="A55" s="209" t="s">
        <v>462</v>
      </c>
      <c r="B55" s="210"/>
      <c r="C55" s="210"/>
      <c r="D55" s="210"/>
      <c r="E55" s="210"/>
      <c r="F55" s="210"/>
      <c r="G55" s="210">
        <f>SUM(B55:F55)</f>
        <v>0</v>
      </c>
      <c r="H55" s="210"/>
      <c r="I55" s="210">
        <v>50000</v>
      </c>
      <c r="J55" s="210"/>
      <c r="K55" s="210"/>
      <c r="L55" s="210"/>
      <c r="M55" s="210">
        <f t="shared" si="1"/>
        <v>50000</v>
      </c>
      <c r="N55" s="210"/>
      <c r="O55" s="208">
        <f t="shared" si="3"/>
        <v>50000</v>
      </c>
      <c r="P55" s="162"/>
      <c r="R55" s="163"/>
      <c r="V55" s="154" t="s">
        <v>527</v>
      </c>
    </row>
    <row r="56" spans="1:25" ht="18.75">
      <c r="A56" s="209" t="s">
        <v>327</v>
      </c>
      <c r="B56" s="210">
        <v>100000</v>
      </c>
      <c r="C56" s="210"/>
      <c r="D56" s="210"/>
      <c r="E56" s="210"/>
      <c r="F56" s="210"/>
      <c r="G56" s="210">
        <f>SUM(B56:F56)</f>
        <v>100000</v>
      </c>
      <c r="H56" s="210"/>
      <c r="I56" s="210"/>
      <c r="J56" s="210"/>
      <c r="K56" s="210"/>
      <c r="L56" s="210"/>
      <c r="M56" s="210">
        <f t="shared" si="1"/>
        <v>0</v>
      </c>
      <c r="N56" s="210"/>
      <c r="O56" s="208">
        <f t="shared" si="3"/>
        <v>100000</v>
      </c>
      <c r="P56" s="168" t="s">
        <v>443</v>
      </c>
      <c r="Q56" s="168">
        <v>46</v>
      </c>
      <c r="R56" s="163"/>
      <c r="S56" s="168">
        <v>1000</v>
      </c>
      <c r="T56" s="168">
        <v>12</v>
      </c>
      <c r="U56" s="154">
        <f>Q56*S56*T56</f>
        <v>552000</v>
      </c>
      <c r="V56" s="154">
        <v>46</v>
      </c>
      <c r="W56" s="154">
        <v>800</v>
      </c>
      <c r="X56" s="155">
        <v>7</v>
      </c>
      <c r="Y56" s="155">
        <f>V56*W56*X56</f>
        <v>257600</v>
      </c>
    </row>
    <row r="57" spans="1:26" ht="21.75" customHeight="1">
      <c r="A57" s="209" t="s">
        <v>461</v>
      </c>
      <c r="B57" s="210"/>
      <c r="C57" s="210"/>
      <c r="D57" s="210"/>
      <c r="E57" s="210"/>
      <c r="F57" s="210"/>
      <c r="G57" s="210">
        <f>SUM(B57:F57)</f>
        <v>0</v>
      </c>
      <c r="H57" s="210"/>
      <c r="I57" s="210"/>
      <c r="J57" s="210">
        <v>10000</v>
      </c>
      <c r="K57" s="210"/>
      <c r="L57" s="210"/>
      <c r="M57" s="210">
        <f t="shared" si="1"/>
        <v>10000</v>
      </c>
      <c r="N57" s="210"/>
      <c r="O57" s="208">
        <f t="shared" si="3"/>
        <v>10000</v>
      </c>
      <c r="P57" s="169"/>
      <c r="Q57" s="168">
        <v>11</v>
      </c>
      <c r="R57" s="163"/>
      <c r="S57" s="168">
        <v>1000</v>
      </c>
      <c r="T57" s="168">
        <v>12</v>
      </c>
      <c r="U57" s="154">
        <f>Q57*S57*T57</f>
        <v>132000</v>
      </c>
      <c r="V57" s="154">
        <v>46</v>
      </c>
      <c r="W57" s="154">
        <v>1000</v>
      </c>
      <c r="X57" s="155">
        <v>5</v>
      </c>
      <c r="Y57" s="155">
        <f>V57*W57*X57</f>
        <v>230000</v>
      </c>
      <c r="Z57" s="155">
        <f>Y56+Y57</f>
        <v>487600</v>
      </c>
    </row>
    <row r="58" spans="1:21" ht="18.75">
      <c r="A58" s="209" t="s">
        <v>328</v>
      </c>
      <c r="B58" s="210"/>
      <c r="C58" s="210"/>
      <c r="D58" s="210"/>
      <c r="E58" s="210"/>
      <c r="F58" s="210"/>
      <c r="G58" s="210"/>
      <c r="H58" s="210"/>
      <c r="I58" s="210">
        <v>40000</v>
      </c>
      <c r="J58" s="210"/>
      <c r="K58" s="210"/>
      <c r="L58" s="210"/>
      <c r="M58" s="210">
        <f t="shared" si="1"/>
        <v>40000</v>
      </c>
      <c r="N58" s="210"/>
      <c r="O58" s="208">
        <f t="shared" si="3"/>
        <v>40000</v>
      </c>
      <c r="P58" s="162"/>
      <c r="R58" s="163"/>
      <c r="U58" s="154">
        <f>U56+U57</f>
        <v>684000</v>
      </c>
    </row>
    <row r="59" spans="1:22" ht="17.25" customHeight="1">
      <c r="A59" s="218" t="s">
        <v>439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R59" s="166"/>
      <c r="V59" s="154" t="s">
        <v>528</v>
      </c>
    </row>
    <row r="60" spans="1:25" ht="18.75">
      <c r="A60" s="209" t="s">
        <v>329</v>
      </c>
      <c r="B60" s="210"/>
      <c r="C60" s="210"/>
      <c r="D60" s="210"/>
      <c r="E60" s="210"/>
      <c r="F60" s="210"/>
      <c r="G60" s="210">
        <f>SUM(B60:F60)</f>
        <v>0</v>
      </c>
      <c r="H60" s="210"/>
      <c r="I60" s="210">
        <v>30000</v>
      </c>
      <c r="J60" s="210"/>
      <c r="K60" s="210"/>
      <c r="L60" s="210"/>
      <c r="M60" s="210">
        <f t="shared" si="1"/>
        <v>30000</v>
      </c>
      <c r="N60" s="220">
        <v>51063.62</v>
      </c>
      <c r="O60" s="208">
        <f>G60+M60+N60</f>
        <v>81063.62</v>
      </c>
      <c r="P60" s="154" t="s">
        <v>516</v>
      </c>
      <c r="R60" s="163"/>
      <c r="V60" s="154">
        <v>11</v>
      </c>
      <c r="W60" s="154">
        <v>800</v>
      </c>
      <c r="X60" s="155">
        <v>7</v>
      </c>
      <c r="Y60" s="155">
        <f>V60*W60*X60</f>
        <v>61600</v>
      </c>
    </row>
    <row r="61" spans="1:26" ht="18.75">
      <c r="A61" s="209" t="s">
        <v>330</v>
      </c>
      <c r="B61" s="210"/>
      <c r="C61" s="210"/>
      <c r="D61" s="210"/>
      <c r="E61" s="210"/>
      <c r="F61" s="210"/>
      <c r="G61" s="210">
        <f>SUM(B61:F61)</f>
        <v>0</v>
      </c>
      <c r="H61" s="210"/>
      <c r="I61" s="210">
        <v>90000</v>
      </c>
      <c r="J61" s="210"/>
      <c r="K61" s="210"/>
      <c r="L61" s="210"/>
      <c r="M61" s="210">
        <f>I61</f>
        <v>90000</v>
      </c>
      <c r="N61" s="210">
        <v>300000</v>
      </c>
      <c r="O61" s="208">
        <f>G61+M61+N61</f>
        <v>390000</v>
      </c>
      <c r="P61" s="154" t="s">
        <v>517</v>
      </c>
      <c r="Q61" s="154" t="s">
        <v>518</v>
      </c>
      <c r="R61" s="165">
        <v>50000</v>
      </c>
      <c r="S61" s="170">
        <v>37500</v>
      </c>
      <c r="V61" s="154">
        <v>11</v>
      </c>
      <c r="W61" s="154">
        <v>1000</v>
      </c>
      <c r="X61" s="155">
        <v>5</v>
      </c>
      <c r="Y61" s="155">
        <f>V61*W61*X61</f>
        <v>55000</v>
      </c>
      <c r="Z61" s="155">
        <f>Y60+Y61</f>
        <v>116600</v>
      </c>
    </row>
    <row r="62" spans="1:19" ht="18.75">
      <c r="A62" s="209" t="s">
        <v>331</v>
      </c>
      <c r="B62" s="210"/>
      <c r="C62" s="210">
        <v>488100</v>
      </c>
      <c r="D62" s="210"/>
      <c r="E62" s="210"/>
      <c r="F62" s="210"/>
      <c r="G62" s="210">
        <f>SUM(B62:F62)</f>
        <v>488100</v>
      </c>
      <c r="H62" s="210"/>
      <c r="I62" s="210">
        <v>1000000</v>
      </c>
      <c r="J62" s="210"/>
      <c r="K62" s="210"/>
      <c r="L62" s="210"/>
      <c r="M62" s="210">
        <f t="shared" si="1"/>
        <v>1000000</v>
      </c>
      <c r="N62" s="220">
        <v>510000</v>
      </c>
      <c r="O62" s="221">
        <f>G62+M62+N62</f>
        <v>1998100</v>
      </c>
      <c r="P62" s="154" t="s">
        <v>520</v>
      </c>
      <c r="Q62" s="154" t="s">
        <v>519</v>
      </c>
      <c r="R62" s="165">
        <v>100000</v>
      </c>
      <c r="S62" s="170">
        <v>46000</v>
      </c>
    </row>
    <row r="63" spans="1:19" ht="18.75">
      <c r="A63" s="209" t="s">
        <v>463</v>
      </c>
      <c r="B63" s="210"/>
      <c r="C63" s="210"/>
      <c r="D63" s="210"/>
      <c r="E63" s="210"/>
      <c r="F63" s="210"/>
      <c r="G63" s="210">
        <f>SUM(B63:F63)</f>
        <v>0</v>
      </c>
      <c r="H63" s="210"/>
      <c r="I63" s="210">
        <v>30000</v>
      </c>
      <c r="J63" s="210"/>
      <c r="K63" s="210"/>
      <c r="L63" s="210"/>
      <c r="M63" s="210">
        <f t="shared" si="1"/>
        <v>30000</v>
      </c>
      <c r="N63" s="210">
        <v>20000</v>
      </c>
      <c r="O63" s="208">
        <f>G63+M63+N63</f>
        <v>50000</v>
      </c>
      <c r="R63" s="163"/>
      <c r="S63" s="170"/>
    </row>
    <row r="64" spans="1:19" ht="20.25" customHeight="1">
      <c r="A64" s="209" t="s">
        <v>464</v>
      </c>
      <c r="B64" s="210"/>
      <c r="C64" s="210"/>
      <c r="D64" s="210"/>
      <c r="E64" s="210"/>
      <c r="F64" s="210"/>
      <c r="G64" s="210">
        <f>SUM(B64:F64)</f>
        <v>0</v>
      </c>
      <c r="H64" s="210"/>
      <c r="I64" s="210"/>
      <c r="J64" s="210">
        <v>150000</v>
      </c>
      <c r="K64" s="210"/>
      <c r="L64" s="210"/>
      <c r="M64" s="210">
        <f t="shared" si="1"/>
        <v>150000</v>
      </c>
      <c r="N64" s="210"/>
      <c r="O64" s="208">
        <f>G64+M64+N64</f>
        <v>150000</v>
      </c>
      <c r="R64" s="163"/>
      <c r="S64" s="170"/>
    </row>
    <row r="65" spans="1:19" ht="17.25" customHeight="1">
      <c r="A65" s="222" t="s">
        <v>291</v>
      </c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R65" s="160"/>
      <c r="S65" s="170"/>
    </row>
    <row r="66" spans="1:19" ht="18.75">
      <c r="A66" s="209" t="s">
        <v>332</v>
      </c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8"/>
      <c r="R66" s="163"/>
      <c r="S66" s="170"/>
    </row>
    <row r="67" spans="1:19" ht="18.75">
      <c r="A67" s="216" t="s">
        <v>671</v>
      </c>
      <c r="B67" s="224"/>
      <c r="C67" s="224"/>
      <c r="D67" s="224"/>
      <c r="E67" s="224"/>
      <c r="F67" s="224"/>
      <c r="G67" s="224"/>
      <c r="H67" s="224"/>
      <c r="I67" s="224"/>
      <c r="J67" s="210"/>
      <c r="K67" s="210"/>
      <c r="L67" s="210"/>
      <c r="M67" s="210"/>
      <c r="N67" s="210">
        <f>12*100000</f>
        <v>1200000</v>
      </c>
      <c r="O67" s="208">
        <f>G67+M67+N67</f>
        <v>1200000</v>
      </c>
      <c r="R67" s="165">
        <v>1100000</v>
      </c>
      <c r="S67" s="170"/>
    </row>
    <row r="68" spans="1:19" ht="18.75">
      <c r="A68" s="209" t="s">
        <v>531</v>
      </c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20">
        <v>400000</v>
      </c>
      <c r="O68" s="208">
        <f>G68+M68+N68</f>
        <v>400000</v>
      </c>
      <c r="P68" s="171" t="s">
        <v>536</v>
      </c>
      <c r="R68" s="165">
        <v>845600</v>
      </c>
      <c r="S68" s="170"/>
    </row>
    <row r="69" spans="1:18" ht="18.75">
      <c r="A69" s="209" t="s">
        <v>333</v>
      </c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8"/>
      <c r="R69" s="163"/>
    </row>
    <row r="70" spans="1:18" ht="18.75">
      <c r="A70" s="204" t="s">
        <v>544</v>
      </c>
      <c r="B70" s="206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10">
        <v>200000</v>
      </c>
      <c r="O70" s="208">
        <f>G70+M70+N70</f>
        <v>200000</v>
      </c>
      <c r="Q70" s="154" t="s">
        <v>533</v>
      </c>
      <c r="R70" s="163"/>
    </row>
    <row r="71" spans="1:18" ht="18.75">
      <c r="A71" s="211" t="s">
        <v>465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R71" s="160"/>
    </row>
    <row r="72" spans="1:18" ht="18.75">
      <c r="A72" s="211" t="s">
        <v>466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R72" s="160"/>
    </row>
    <row r="73" spans="1:18" ht="18.75">
      <c r="A73" s="204" t="s">
        <v>467</v>
      </c>
      <c r="B73" s="206"/>
      <c r="C73" s="206"/>
      <c r="D73" s="206"/>
      <c r="E73" s="206"/>
      <c r="F73" s="206"/>
      <c r="G73" s="206"/>
      <c r="H73" s="206"/>
      <c r="I73" s="210"/>
      <c r="J73" s="206">
        <v>30000</v>
      </c>
      <c r="K73" s="206"/>
      <c r="L73" s="206"/>
      <c r="M73" s="206">
        <f aca="true" t="shared" si="4" ref="M73:M109">SUM(H73:L73)</f>
        <v>30000</v>
      </c>
      <c r="N73" s="206"/>
      <c r="O73" s="208">
        <f>G73+M73+N73</f>
        <v>30000</v>
      </c>
      <c r="R73" s="163"/>
    </row>
    <row r="74" spans="1:18" ht="18.75">
      <c r="A74" s="209" t="s">
        <v>547</v>
      </c>
      <c r="B74" s="210"/>
      <c r="C74" s="210"/>
      <c r="D74" s="210"/>
      <c r="E74" s="210"/>
      <c r="F74" s="210"/>
      <c r="G74" s="210"/>
      <c r="H74" s="210"/>
      <c r="I74" s="210"/>
      <c r="J74" s="210">
        <v>20000</v>
      </c>
      <c r="K74" s="210"/>
      <c r="L74" s="210"/>
      <c r="M74" s="206">
        <f t="shared" si="4"/>
        <v>20000</v>
      </c>
      <c r="N74" s="210"/>
      <c r="O74" s="208">
        <f>G74+M74+N74</f>
        <v>20000</v>
      </c>
      <c r="R74" s="163"/>
    </row>
    <row r="75" spans="1:18" ht="21" customHeight="1">
      <c r="A75" s="321" t="s">
        <v>468</v>
      </c>
      <c r="B75" s="321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R75" s="160"/>
    </row>
    <row r="76" spans="1:18" ht="18.75">
      <c r="A76" s="204" t="s">
        <v>469</v>
      </c>
      <c r="B76" s="206"/>
      <c r="C76" s="206"/>
      <c r="D76" s="206"/>
      <c r="E76" s="206"/>
      <c r="F76" s="206"/>
      <c r="G76" s="206"/>
      <c r="H76" s="206"/>
      <c r="I76" s="206"/>
      <c r="J76" s="206">
        <v>30000</v>
      </c>
      <c r="K76" s="206"/>
      <c r="L76" s="206"/>
      <c r="M76" s="206">
        <f t="shared" si="4"/>
        <v>30000</v>
      </c>
      <c r="N76" s="206"/>
      <c r="O76" s="208">
        <f>G76+M76+N76</f>
        <v>30000</v>
      </c>
      <c r="R76" s="163"/>
    </row>
    <row r="77" spans="1:18" ht="18.75">
      <c r="A77" s="204" t="s">
        <v>470</v>
      </c>
      <c r="B77" s="206"/>
      <c r="C77" s="206"/>
      <c r="D77" s="206"/>
      <c r="E77" s="206"/>
      <c r="F77" s="206"/>
      <c r="G77" s="206"/>
      <c r="H77" s="206"/>
      <c r="I77" s="210"/>
      <c r="J77" s="210">
        <v>10000</v>
      </c>
      <c r="K77" s="206"/>
      <c r="L77" s="206"/>
      <c r="M77" s="206">
        <f t="shared" si="4"/>
        <v>10000</v>
      </c>
      <c r="N77" s="206"/>
      <c r="O77" s="208">
        <f>G77+M77+N77</f>
        <v>10000</v>
      </c>
      <c r="R77" s="163"/>
    </row>
    <row r="78" spans="1:18" ht="18.75">
      <c r="A78" s="204" t="s">
        <v>471</v>
      </c>
      <c r="B78" s="206"/>
      <c r="C78" s="206"/>
      <c r="D78" s="206"/>
      <c r="E78" s="206"/>
      <c r="F78" s="206"/>
      <c r="G78" s="206"/>
      <c r="H78" s="206"/>
      <c r="I78" s="210"/>
      <c r="J78" s="210">
        <v>5000</v>
      </c>
      <c r="K78" s="206"/>
      <c r="L78" s="206"/>
      <c r="M78" s="206">
        <f t="shared" si="4"/>
        <v>5000</v>
      </c>
      <c r="N78" s="206"/>
      <c r="O78" s="208">
        <f>G78+M78+N78</f>
        <v>5000</v>
      </c>
      <c r="R78" s="163"/>
    </row>
    <row r="79" spans="1:18" ht="18.75">
      <c r="A79" s="204" t="s">
        <v>673</v>
      </c>
      <c r="B79" s="206"/>
      <c r="C79" s="206"/>
      <c r="D79" s="206"/>
      <c r="E79" s="206"/>
      <c r="F79" s="206"/>
      <c r="G79" s="206"/>
      <c r="H79" s="206"/>
      <c r="I79" s="225"/>
      <c r="J79" s="210">
        <v>200000</v>
      </c>
      <c r="K79" s="206"/>
      <c r="L79" s="206"/>
      <c r="M79" s="206">
        <f t="shared" si="4"/>
        <v>200000</v>
      </c>
      <c r="N79" s="206"/>
      <c r="O79" s="208">
        <f>G79+M79+N79</f>
        <v>200000</v>
      </c>
      <c r="R79" s="163"/>
    </row>
    <row r="80" spans="1:19" ht="18.75">
      <c r="A80" s="204" t="s">
        <v>472</v>
      </c>
      <c r="B80" s="206"/>
      <c r="C80" s="206"/>
      <c r="D80" s="206"/>
      <c r="E80" s="206"/>
      <c r="F80" s="206"/>
      <c r="G80" s="206"/>
      <c r="H80" s="206"/>
      <c r="I80" s="210"/>
      <c r="J80" s="210">
        <v>5000</v>
      </c>
      <c r="K80" s="206"/>
      <c r="L80" s="206"/>
      <c r="M80" s="206">
        <f t="shared" si="4"/>
        <v>5000</v>
      </c>
      <c r="N80" s="205"/>
      <c r="O80" s="208">
        <f>G80+M80+J80</f>
        <v>10000</v>
      </c>
      <c r="R80" s="163"/>
      <c r="S80" s="154" t="s">
        <v>526</v>
      </c>
    </row>
    <row r="81" spans="1:21" ht="18.75">
      <c r="A81" s="204" t="s">
        <v>550</v>
      </c>
      <c r="B81" s="206"/>
      <c r="C81" s="206"/>
      <c r="D81" s="206"/>
      <c r="E81" s="206"/>
      <c r="F81" s="206"/>
      <c r="G81" s="206"/>
      <c r="H81" s="206"/>
      <c r="I81" s="210"/>
      <c r="J81" s="210">
        <v>6000</v>
      </c>
      <c r="K81" s="206"/>
      <c r="L81" s="206"/>
      <c r="M81" s="206">
        <f t="shared" si="4"/>
        <v>6000</v>
      </c>
      <c r="N81" s="206"/>
      <c r="O81" s="208">
        <f aca="true" t="shared" si="5" ref="O81:O100">G81+M81+N81</f>
        <v>6000</v>
      </c>
      <c r="R81" s="163"/>
      <c r="S81" s="154" t="s">
        <v>524</v>
      </c>
      <c r="U81" s="170">
        <v>20000</v>
      </c>
    </row>
    <row r="82" spans="1:21" ht="18.75">
      <c r="A82" s="226" t="s">
        <v>654</v>
      </c>
      <c r="B82" s="227"/>
      <c r="C82" s="206"/>
      <c r="D82" s="206"/>
      <c r="E82" s="206"/>
      <c r="F82" s="206"/>
      <c r="G82" s="206"/>
      <c r="H82" s="206"/>
      <c r="I82" s="210"/>
      <c r="J82" s="210">
        <v>200000</v>
      </c>
      <c r="K82" s="206"/>
      <c r="L82" s="206"/>
      <c r="M82" s="206">
        <f t="shared" si="4"/>
        <v>200000</v>
      </c>
      <c r="N82" s="206"/>
      <c r="O82" s="208">
        <f t="shared" si="5"/>
        <v>200000</v>
      </c>
      <c r="R82" s="163"/>
      <c r="S82" s="154" t="s">
        <v>525</v>
      </c>
      <c r="U82" s="170">
        <v>10000</v>
      </c>
    </row>
    <row r="83" spans="1:21" ht="18.75">
      <c r="A83" s="204" t="s">
        <v>558</v>
      </c>
      <c r="B83" s="206"/>
      <c r="C83" s="206"/>
      <c r="D83" s="206"/>
      <c r="E83" s="206"/>
      <c r="F83" s="206"/>
      <c r="G83" s="206"/>
      <c r="H83" s="206"/>
      <c r="I83" s="210"/>
      <c r="J83" s="210">
        <v>150000</v>
      </c>
      <c r="K83" s="206"/>
      <c r="L83" s="206"/>
      <c r="M83" s="206">
        <f t="shared" si="4"/>
        <v>150000</v>
      </c>
      <c r="N83" s="206"/>
      <c r="O83" s="208">
        <f t="shared" si="5"/>
        <v>150000</v>
      </c>
      <c r="R83" s="163"/>
      <c r="U83" s="170">
        <f>SUM(U81:U82)</f>
        <v>30000</v>
      </c>
    </row>
    <row r="84" spans="1:21" ht="18.75">
      <c r="A84" s="209" t="s">
        <v>655</v>
      </c>
      <c r="B84" s="206"/>
      <c r="C84" s="206"/>
      <c r="D84" s="206"/>
      <c r="E84" s="206"/>
      <c r="F84" s="206"/>
      <c r="G84" s="206"/>
      <c r="H84" s="206"/>
      <c r="I84" s="210"/>
      <c r="J84" s="210">
        <v>150000</v>
      </c>
      <c r="K84" s="206"/>
      <c r="L84" s="206"/>
      <c r="M84" s="206">
        <f>SUM(H84:L84)</f>
        <v>150000</v>
      </c>
      <c r="N84" s="206"/>
      <c r="O84" s="208">
        <f t="shared" si="5"/>
        <v>150000</v>
      </c>
      <c r="R84" s="163"/>
      <c r="U84" s="170">
        <f>SUM(U81:U83)</f>
        <v>60000</v>
      </c>
    </row>
    <row r="85" spans="1:18" ht="18.75">
      <c r="A85" s="204" t="s">
        <v>559</v>
      </c>
      <c r="B85" s="206"/>
      <c r="C85" s="206"/>
      <c r="D85" s="206"/>
      <c r="E85" s="206"/>
      <c r="F85" s="206"/>
      <c r="G85" s="206"/>
      <c r="H85" s="206"/>
      <c r="I85" s="210"/>
      <c r="J85" s="210">
        <v>250000</v>
      </c>
      <c r="K85" s="206"/>
      <c r="L85" s="206"/>
      <c r="M85" s="206">
        <f>SUM(H85:L85)</f>
        <v>250000</v>
      </c>
      <c r="N85" s="206"/>
      <c r="O85" s="208">
        <f t="shared" si="5"/>
        <v>250000</v>
      </c>
      <c r="R85" s="163"/>
    </row>
    <row r="86" spans="1:18" ht="18.75">
      <c r="A86" s="204" t="s">
        <v>636</v>
      </c>
      <c r="B86" s="206"/>
      <c r="C86" s="206"/>
      <c r="D86" s="206"/>
      <c r="E86" s="206"/>
      <c r="F86" s="206"/>
      <c r="G86" s="206"/>
      <c r="H86" s="206"/>
      <c r="I86" s="210"/>
      <c r="J86" s="210">
        <v>20000</v>
      </c>
      <c r="K86" s="206"/>
      <c r="L86" s="206"/>
      <c r="M86" s="206">
        <f>SUM(H86:L86)</f>
        <v>20000</v>
      </c>
      <c r="N86" s="206"/>
      <c r="O86" s="208">
        <f t="shared" si="5"/>
        <v>20000</v>
      </c>
      <c r="R86" s="163"/>
    </row>
    <row r="87" spans="1:18" ht="18.75">
      <c r="A87" s="204" t="s">
        <v>651</v>
      </c>
      <c r="B87" s="206"/>
      <c r="C87" s="206"/>
      <c r="D87" s="206"/>
      <c r="E87" s="206"/>
      <c r="F87" s="206"/>
      <c r="G87" s="206"/>
      <c r="H87" s="206"/>
      <c r="I87" s="210"/>
      <c r="J87" s="210">
        <v>20000</v>
      </c>
      <c r="K87" s="206"/>
      <c r="L87" s="206"/>
      <c r="M87" s="206">
        <f>SUM(H87:L87)</f>
        <v>20000</v>
      </c>
      <c r="N87" s="206"/>
      <c r="O87" s="208">
        <f t="shared" si="5"/>
        <v>20000</v>
      </c>
      <c r="R87" s="163"/>
    </row>
    <row r="88" spans="1:21" ht="18.75">
      <c r="A88" s="209" t="s">
        <v>611</v>
      </c>
      <c r="B88" s="206"/>
      <c r="C88" s="206"/>
      <c r="D88" s="206"/>
      <c r="E88" s="206"/>
      <c r="F88" s="206"/>
      <c r="G88" s="206"/>
      <c r="H88" s="206"/>
      <c r="I88" s="210"/>
      <c r="J88" s="210">
        <v>5000</v>
      </c>
      <c r="K88" s="206"/>
      <c r="L88" s="206"/>
      <c r="M88" s="206">
        <f>SUM(H88:L88)</f>
        <v>5000</v>
      </c>
      <c r="N88" s="206"/>
      <c r="O88" s="208">
        <f t="shared" si="5"/>
        <v>5000</v>
      </c>
      <c r="R88" s="163"/>
      <c r="U88" s="170">
        <f>SUM(U83:U85)</f>
        <v>90000</v>
      </c>
    </row>
    <row r="89" spans="1:18" ht="18.75">
      <c r="A89" s="204" t="s">
        <v>473</v>
      </c>
      <c r="B89" s="206"/>
      <c r="C89" s="206"/>
      <c r="D89" s="206"/>
      <c r="E89" s="206"/>
      <c r="F89" s="206"/>
      <c r="G89" s="206"/>
      <c r="H89" s="206"/>
      <c r="I89" s="210"/>
      <c r="J89" s="210">
        <v>50000</v>
      </c>
      <c r="K89" s="206"/>
      <c r="L89" s="206"/>
      <c r="M89" s="206">
        <f t="shared" si="4"/>
        <v>50000</v>
      </c>
      <c r="N89" s="206"/>
      <c r="O89" s="208">
        <f t="shared" si="5"/>
        <v>50000</v>
      </c>
      <c r="R89" s="163"/>
    </row>
    <row r="90" spans="1:18" ht="18.75">
      <c r="A90" s="204" t="s">
        <v>676</v>
      </c>
      <c r="B90" s="206"/>
      <c r="C90" s="206"/>
      <c r="D90" s="206"/>
      <c r="E90" s="206"/>
      <c r="F90" s="206"/>
      <c r="G90" s="206"/>
      <c r="H90" s="206"/>
      <c r="I90" s="210"/>
      <c r="J90" s="210">
        <v>20000</v>
      </c>
      <c r="K90" s="206"/>
      <c r="L90" s="206"/>
      <c r="M90" s="206">
        <f t="shared" si="4"/>
        <v>20000</v>
      </c>
      <c r="N90" s="206"/>
      <c r="O90" s="208">
        <f t="shared" si="5"/>
        <v>20000</v>
      </c>
      <c r="R90" s="163"/>
    </row>
    <row r="91" spans="1:18" ht="18.75">
      <c r="A91" s="204" t="s">
        <v>474</v>
      </c>
      <c r="B91" s="206"/>
      <c r="C91" s="206"/>
      <c r="D91" s="206"/>
      <c r="E91" s="206"/>
      <c r="F91" s="206"/>
      <c r="G91" s="206"/>
      <c r="H91" s="206"/>
      <c r="I91" s="210"/>
      <c r="J91" s="210">
        <v>8000</v>
      </c>
      <c r="K91" s="206"/>
      <c r="L91" s="206"/>
      <c r="M91" s="206">
        <f t="shared" si="4"/>
        <v>8000</v>
      </c>
      <c r="N91" s="206"/>
      <c r="O91" s="208">
        <f t="shared" si="5"/>
        <v>8000</v>
      </c>
      <c r="R91" s="163"/>
    </row>
    <row r="92" spans="1:18" ht="18.75">
      <c r="A92" s="204" t="s">
        <v>656</v>
      </c>
      <c r="B92" s="206"/>
      <c r="C92" s="206"/>
      <c r="D92" s="206"/>
      <c r="E92" s="206"/>
      <c r="F92" s="206"/>
      <c r="G92" s="206"/>
      <c r="H92" s="206"/>
      <c r="I92" s="210"/>
      <c r="J92" s="210">
        <v>6000</v>
      </c>
      <c r="K92" s="206"/>
      <c r="L92" s="206"/>
      <c r="M92" s="206">
        <f t="shared" si="4"/>
        <v>6000</v>
      </c>
      <c r="N92" s="206"/>
      <c r="O92" s="208">
        <f t="shared" si="5"/>
        <v>6000</v>
      </c>
      <c r="R92" s="163"/>
    </row>
    <row r="93" spans="1:18" ht="18.75">
      <c r="A93" s="204" t="s">
        <v>475</v>
      </c>
      <c r="B93" s="206"/>
      <c r="C93" s="206"/>
      <c r="D93" s="206"/>
      <c r="E93" s="206"/>
      <c r="F93" s="206"/>
      <c r="G93" s="206"/>
      <c r="H93" s="206"/>
      <c r="I93" s="210"/>
      <c r="J93" s="210">
        <v>20000</v>
      </c>
      <c r="K93" s="206"/>
      <c r="L93" s="206"/>
      <c r="M93" s="206">
        <f t="shared" si="4"/>
        <v>20000</v>
      </c>
      <c r="N93" s="206"/>
      <c r="O93" s="208">
        <f t="shared" si="5"/>
        <v>20000</v>
      </c>
      <c r="R93" s="163"/>
    </row>
    <row r="94" spans="1:18" ht="18.75">
      <c r="A94" s="204" t="s">
        <v>637</v>
      </c>
      <c r="B94" s="206"/>
      <c r="C94" s="206"/>
      <c r="D94" s="206"/>
      <c r="E94" s="206"/>
      <c r="F94" s="206"/>
      <c r="G94" s="206"/>
      <c r="H94" s="206"/>
      <c r="I94" s="210"/>
      <c r="J94" s="210">
        <v>20000</v>
      </c>
      <c r="K94" s="206"/>
      <c r="L94" s="206"/>
      <c r="M94" s="206">
        <f t="shared" si="4"/>
        <v>20000</v>
      </c>
      <c r="N94" s="206"/>
      <c r="O94" s="208">
        <f t="shared" si="5"/>
        <v>20000</v>
      </c>
      <c r="R94" s="163"/>
    </row>
    <row r="95" spans="1:18" ht="18.75">
      <c r="A95" s="204" t="s">
        <v>551</v>
      </c>
      <c r="B95" s="206"/>
      <c r="C95" s="206"/>
      <c r="D95" s="206"/>
      <c r="E95" s="206"/>
      <c r="F95" s="206"/>
      <c r="G95" s="206"/>
      <c r="H95" s="206"/>
      <c r="I95" s="210"/>
      <c r="J95" s="210">
        <v>10000</v>
      </c>
      <c r="K95" s="206"/>
      <c r="L95" s="206"/>
      <c r="M95" s="206">
        <f t="shared" si="4"/>
        <v>10000</v>
      </c>
      <c r="N95" s="206"/>
      <c r="O95" s="208">
        <f t="shared" si="5"/>
        <v>10000</v>
      </c>
      <c r="R95" s="163"/>
    </row>
    <row r="96" spans="1:18" ht="18.75">
      <c r="A96" s="204" t="s">
        <v>476</v>
      </c>
      <c r="B96" s="206"/>
      <c r="C96" s="206"/>
      <c r="D96" s="206"/>
      <c r="E96" s="206"/>
      <c r="F96" s="206"/>
      <c r="G96" s="206"/>
      <c r="H96" s="206"/>
      <c r="I96" s="210"/>
      <c r="J96" s="210">
        <v>0</v>
      </c>
      <c r="K96" s="206"/>
      <c r="L96" s="206"/>
      <c r="M96" s="206">
        <f t="shared" si="4"/>
        <v>0</v>
      </c>
      <c r="N96" s="210"/>
      <c r="O96" s="208">
        <f t="shared" si="5"/>
        <v>0</v>
      </c>
      <c r="R96" s="164"/>
    </row>
    <row r="97" spans="1:18" ht="18.75">
      <c r="A97" s="204" t="s">
        <v>552</v>
      </c>
      <c r="B97" s="206"/>
      <c r="C97" s="206"/>
      <c r="D97" s="206"/>
      <c r="E97" s="206"/>
      <c r="F97" s="206"/>
      <c r="G97" s="206"/>
      <c r="H97" s="206"/>
      <c r="I97" s="210"/>
      <c r="J97" s="210">
        <v>30000</v>
      </c>
      <c r="K97" s="206"/>
      <c r="L97" s="206"/>
      <c r="M97" s="206">
        <f>SUM(H97:L97)</f>
        <v>30000</v>
      </c>
      <c r="N97" s="206"/>
      <c r="O97" s="208">
        <f t="shared" si="5"/>
        <v>30000</v>
      </c>
      <c r="R97" s="163"/>
    </row>
    <row r="98" spans="1:18" ht="18.75">
      <c r="A98" s="204" t="s">
        <v>593</v>
      </c>
      <c r="B98" s="206"/>
      <c r="C98" s="206"/>
      <c r="D98" s="206"/>
      <c r="E98" s="206"/>
      <c r="F98" s="206"/>
      <c r="G98" s="206"/>
      <c r="H98" s="206"/>
      <c r="I98" s="206"/>
      <c r="J98" s="210">
        <v>10000</v>
      </c>
      <c r="K98" s="206"/>
      <c r="L98" s="206"/>
      <c r="M98" s="206">
        <f>SUM(H98:L98)</f>
        <v>10000</v>
      </c>
      <c r="N98" s="205"/>
      <c r="O98" s="208">
        <f t="shared" si="5"/>
        <v>10000</v>
      </c>
      <c r="R98" s="163"/>
    </row>
    <row r="99" spans="1:18" ht="18.75">
      <c r="A99" s="204" t="s">
        <v>674</v>
      </c>
      <c r="B99" s="206"/>
      <c r="C99" s="206"/>
      <c r="D99" s="206"/>
      <c r="E99" s="206"/>
      <c r="F99" s="206"/>
      <c r="G99" s="206"/>
      <c r="H99" s="206"/>
      <c r="I99" s="210"/>
      <c r="J99" s="210">
        <v>20000</v>
      </c>
      <c r="K99" s="206"/>
      <c r="L99" s="206"/>
      <c r="M99" s="206">
        <f>SUM(H99:L99)</f>
        <v>20000</v>
      </c>
      <c r="N99" s="205"/>
      <c r="O99" s="208">
        <f t="shared" si="5"/>
        <v>20000</v>
      </c>
      <c r="R99" s="163"/>
    </row>
    <row r="100" spans="1:18" ht="18.75">
      <c r="A100" s="204" t="s">
        <v>553</v>
      </c>
      <c r="B100" s="206"/>
      <c r="C100" s="206"/>
      <c r="D100" s="206"/>
      <c r="E100" s="206"/>
      <c r="F100" s="206"/>
      <c r="G100" s="206"/>
      <c r="H100" s="206"/>
      <c r="I100" s="210"/>
      <c r="J100" s="210">
        <v>10000</v>
      </c>
      <c r="K100" s="206"/>
      <c r="L100" s="206"/>
      <c r="M100" s="206">
        <f t="shared" si="4"/>
        <v>10000</v>
      </c>
      <c r="N100" s="206"/>
      <c r="O100" s="208">
        <f t="shared" si="5"/>
        <v>10000</v>
      </c>
      <c r="R100" s="163"/>
    </row>
    <row r="101" spans="1:18" ht="18.75">
      <c r="A101" s="204" t="s">
        <v>657</v>
      </c>
      <c r="B101" s="206"/>
      <c r="C101" s="206"/>
      <c r="D101" s="206"/>
      <c r="E101" s="206"/>
      <c r="F101" s="206"/>
      <c r="G101" s="206"/>
      <c r="H101" s="206"/>
      <c r="I101" s="210"/>
      <c r="J101" s="210">
        <v>3000</v>
      </c>
      <c r="K101" s="206"/>
      <c r="L101" s="206"/>
      <c r="M101" s="206">
        <f t="shared" si="4"/>
        <v>3000</v>
      </c>
      <c r="N101" s="206"/>
      <c r="O101" s="208">
        <f>J101+N101</f>
        <v>3000</v>
      </c>
      <c r="R101" s="163"/>
    </row>
    <row r="102" spans="1:18" ht="18.75">
      <c r="A102" s="204" t="s">
        <v>672</v>
      </c>
      <c r="B102" s="206"/>
      <c r="C102" s="206"/>
      <c r="D102" s="206"/>
      <c r="E102" s="206"/>
      <c r="F102" s="206"/>
      <c r="G102" s="206"/>
      <c r="H102" s="206"/>
      <c r="I102" s="206"/>
      <c r="J102" s="210">
        <v>20000</v>
      </c>
      <c r="K102" s="210"/>
      <c r="L102" s="210"/>
      <c r="M102" s="210">
        <f>SUM(H102:L102)</f>
        <v>20000</v>
      </c>
      <c r="N102" s="210"/>
      <c r="O102" s="208">
        <f>G102+M102+N102</f>
        <v>20000</v>
      </c>
      <c r="R102" s="163"/>
    </row>
    <row r="103" spans="1:18" ht="18.75">
      <c r="A103" s="204" t="s">
        <v>679</v>
      </c>
      <c r="B103" s="206"/>
      <c r="C103" s="206"/>
      <c r="D103" s="206"/>
      <c r="E103" s="206"/>
      <c r="F103" s="206"/>
      <c r="G103" s="206"/>
      <c r="H103" s="206"/>
      <c r="I103" s="206"/>
      <c r="J103" s="210">
        <v>5000</v>
      </c>
      <c r="K103" s="210"/>
      <c r="L103" s="210"/>
      <c r="M103" s="210">
        <f>SUM(H103:L103)</f>
        <v>5000</v>
      </c>
      <c r="N103" s="210"/>
      <c r="O103" s="208">
        <f>G103+M103+N103</f>
        <v>5000</v>
      </c>
      <c r="R103" s="163"/>
    </row>
    <row r="104" spans="1:18" ht="18.75">
      <c r="A104" s="204" t="s">
        <v>635</v>
      </c>
      <c r="B104" s="206"/>
      <c r="C104" s="206"/>
      <c r="D104" s="206"/>
      <c r="E104" s="206"/>
      <c r="F104" s="206"/>
      <c r="G104" s="206"/>
      <c r="H104" s="206"/>
      <c r="I104" s="210"/>
      <c r="J104" s="210">
        <v>5000</v>
      </c>
      <c r="K104" s="206"/>
      <c r="L104" s="206"/>
      <c r="M104" s="206">
        <f>J104</f>
        <v>5000</v>
      </c>
      <c r="N104" s="206"/>
      <c r="O104" s="208">
        <f>J104</f>
        <v>5000</v>
      </c>
      <c r="R104" s="163"/>
    </row>
    <row r="105" spans="1:18" ht="18.75">
      <c r="A105" s="211" t="s">
        <v>477</v>
      </c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R105" s="160"/>
    </row>
    <row r="106" spans="1:18" ht="18.75">
      <c r="A106" s="204" t="s">
        <v>478</v>
      </c>
      <c r="B106" s="206"/>
      <c r="C106" s="206"/>
      <c r="D106" s="206"/>
      <c r="E106" s="206"/>
      <c r="F106" s="206"/>
      <c r="G106" s="206"/>
      <c r="H106" s="206"/>
      <c r="I106" s="206"/>
      <c r="J106" s="210">
        <v>30000</v>
      </c>
      <c r="K106" s="210"/>
      <c r="L106" s="210"/>
      <c r="M106" s="210">
        <f t="shared" si="4"/>
        <v>30000</v>
      </c>
      <c r="N106" s="210"/>
      <c r="O106" s="208">
        <f>G106+M106+N106</f>
        <v>30000</v>
      </c>
      <c r="R106" s="163"/>
    </row>
    <row r="107" spans="1:18" ht="18.75">
      <c r="A107" s="204" t="s">
        <v>675</v>
      </c>
      <c r="B107" s="206"/>
      <c r="C107" s="206"/>
      <c r="D107" s="206"/>
      <c r="E107" s="206"/>
      <c r="F107" s="206"/>
      <c r="G107" s="206"/>
      <c r="H107" s="206"/>
      <c r="I107" s="206"/>
      <c r="J107" s="210">
        <v>10000</v>
      </c>
      <c r="K107" s="210"/>
      <c r="L107" s="210"/>
      <c r="M107" s="210">
        <f t="shared" si="4"/>
        <v>10000</v>
      </c>
      <c r="N107" s="225"/>
      <c r="O107" s="208">
        <f>G107+M107+N107</f>
        <v>10000</v>
      </c>
      <c r="R107" s="163"/>
    </row>
    <row r="108" spans="1:18" ht="18.75">
      <c r="A108" s="204" t="s">
        <v>539</v>
      </c>
      <c r="B108" s="206"/>
      <c r="C108" s="206"/>
      <c r="D108" s="206"/>
      <c r="E108" s="206"/>
      <c r="F108" s="206"/>
      <c r="G108" s="206"/>
      <c r="H108" s="206"/>
      <c r="I108" s="206"/>
      <c r="J108" s="210">
        <v>1000</v>
      </c>
      <c r="K108" s="210"/>
      <c r="L108" s="210"/>
      <c r="M108" s="210">
        <f>SUM(H108:L108)</f>
        <v>1000</v>
      </c>
      <c r="N108" s="210"/>
      <c r="O108" s="208">
        <f>G108+M108+N108</f>
        <v>1000</v>
      </c>
      <c r="R108" s="163"/>
    </row>
    <row r="109" spans="1:18" ht="18.75">
      <c r="A109" s="204" t="s">
        <v>498</v>
      </c>
      <c r="B109" s="206"/>
      <c r="C109" s="206"/>
      <c r="D109" s="206"/>
      <c r="E109" s="206"/>
      <c r="F109" s="206"/>
      <c r="G109" s="206"/>
      <c r="H109" s="206"/>
      <c r="I109" s="206"/>
      <c r="J109" s="210">
        <v>30000</v>
      </c>
      <c r="K109" s="210"/>
      <c r="L109" s="210"/>
      <c r="M109" s="210">
        <f t="shared" si="4"/>
        <v>30000</v>
      </c>
      <c r="N109" s="210"/>
      <c r="O109" s="208">
        <f>G109+M109+N109</f>
        <v>30000</v>
      </c>
      <c r="R109" s="163"/>
    </row>
    <row r="110" spans="1:18" ht="18.75">
      <c r="A110" s="207" t="s">
        <v>481</v>
      </c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7"/>
      <c r="R110" s="175"/>
    </row>
    <row r="111" spans="1:18" ht="19.5" customHeight="1">
      <c r="A111" s="321" t="s">
        <v>479</v>
      </c>
      <c r="B111" s="321"/>
      <c r="C111" s="321"/>
      <c r="D111" s="321"/>
      <c r="E111" s="321"/>
      <c r="F111" s="321"/>
      <c r="G111" s="321"/>
      <c r="H111" s="321"/>
      <c r="I111" s="321"/>
      <c r="J111" s="321"/>
      <c r="K111" s="321"/>
      <c r="L111" s="321"/>
      <c r="M111" s="321"/>
      <c r="N111" s="321"/>
      <c r="O111" s="321"/>
      <c r="R111" s="160"/>
    </row>
    <row r="112" spans="1:18" ht="18.75">
      <c r="A112" s="204" t="s">
        <v>508</v>
      </c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>
        <f aca="true" t="shared" si="6" ref="M112:M142">SUM(H112:L112)</f>
        <v>0</v>
      </c>
      <c r="N112" s="206"/>
      <c r="O112" s="208">
        <f>G112+M112+N112</f>
        <v>0</v>
      </c>
      <c r="R112" s="163"/>
    </row>
    <row r="113" spans="1:18" ht="18.75">
      <c r="A113" s="204" t="s">
        <v>486</v>
      </c>
      <c r="B113" s="206"/>
      <c r="C113" s="206"/>
      <c r="D113" s="206"/>
      <c r="E113" s="206"/>
      <c r="F113" s="206"/>
      <c r="G113" s="206"/>
      <c r="H113" s="206"/>
      <c r="I113" s="210"/>
      <c r="J113" s="225"/>
      <c r="K113" s="210"/>
      <c r="L113" s="210"/>
      <c r="M113" s="210">
        <f t="shared" si="6"/>
        <v>0</v>
      </c>
      <c r="N113" s="210">
        <v>5000</v>
      </c>
      <c r="O113" s="208">
        <f>G113+M113+N113</f>
        <v>5000</v>
      </c>
      <c r="R113" s="163"/>
    </row>
    <row r="114" spans="1:18" ht="18.75">
      <c r="A114" s="204" t="s">
        <v>658</v>
      </c>
      <c r="B114" s="206"/>
      <c r="C114" s="206"/>
      <c r="D114" s="206"/>
      <c r="E114" s="206"/>
      <c r="F114" s="206"/>
      <c r="G114" s="206"/>
      <c r="H114" s="206"/>
      <c r="I114" s="210"/>
      <c r="J114" s="210">
        <v>100000</v>
      </c>
      <c r="K114" s="210"/>
      <c r="L114" s="210"/>
      <c r="M114" s="210">
        <f t="shared" si="6"/>
        <v>100000</v>
      </c>
      <c r="N114" s="210"/>
      <c r="O114" s="208">
        <f>G114+M114+N114</f>
        <v>100000</v>
      </c>
      <c r="R114" s="163"/>
    </row>
    <row r="115" spans="1:18" ht="18.75">
      <c r="A115" s="204" t="s">
        <v>670</v>
      </c>
      <c r="B115" s="206"/>
      <c r="C115" s="206"/>
      <c r="D115" s="206"/>
      <c r="E115" s="206"/>
      <c r="F115" s="206"/>
      <c r="G115" s="206"/>
      <c r="H115" s="206"/>
      <c r="I115" s="210"/>
      <c r="J115" s="210"/>
      <c r="K115" s="210"/>
      <c r="L115" s="210"/>
      <c r="M115" s="210">
        <f>SUM(H115:L115)</f>
        <v>0</v>
      </c>
      <c r="N115" s="210">
        <v>20000</v>
      </c>
      <c r="O115" s="208">
        <f>G115+M115+N115</f>
        <v>20000</v>
      </c>
      <c r="R115" s="163"/>
    </row>
    <row r="116" spans="1:18" ht="18.75">
      <c r="A116" s="204" t="s">
        <v>645</v>
      </c>
      <c r="B116" s="206"/>
      <c r="C116" s="206"/>
      <c r="D116" s="206"/>
      <c r="E116" s="206"/>
      <c r="F116" s="206"/>
      <c r="G116" s="206"/>
      <c r="H116" s="206"/>
      <c r="I116" s="210"/>
      <c r="J116" s="210">
        <v>5000</v>
      </c>
      <c r="K116" s="210"/>
      <c r="L116" s="210"/>
      <c r="M116" s="210">
        <f>SUM(H116:L116)</f>
        <v>5000</v>
      </c>
      <c r="N116" s="210"/>
      <c r="O116" s="208">
        <f>G116+M116+N116</f>
        <v>5000</v>
      </c>
      <c r="R116" s="163"/>
    </row>
    <row r="117" spans="1:18" ht="18.75">
      <c r="A117" s="204" t="s">
        <v>634</v>
      </c>
      <c r="B117" s="206"/>
      <c r="C117" s="206"/>
      <c r="D117" s="206"/>
      <c r="E117" s="206"/>
      <c r="F117" s="206"/>
      <c r="G117" s="206"/>
      <c r="H117" s="206"/>
      <c r="I117" s="210"/>
      <c r="J117" s="210">
        <v>25000</v>
      </c>
      <c r="K117" s="210"/>
      <c r="L117" s="210"/>
      <c r="M117" s="210"/>
      <c r="N117" s="210"/>
      <c r="O117" s="208">
        <f>J117</f>
        <v>25000</v>
      </c>
      <c r="R117" s="163"/>
    </row>
    <row r="118" spans="1:18" ht="18.75">
      <c r="A118" s="204" t="s">
        <v>485</v>
      </c>
      <c r="B118" s="206"/>
      <c r="C118" s="206"/>
      <c r="D118" s="206"/>
      <c r="E118" s="206"/>
      <c r="F118" s="206"/>
      <c r="G118" s="206"/>
      <c r="H118" s="206"/>
      <c r="I118" s="210"/>
      <c r="J118" s="210"/>
      <c r="K118" s="210"/>
      <c r="L118" s="210"/>
      <c r="M118" s="210">
        <f t="shared" si="6"/>
        <v>0</v>
      </c>
      <c r="N118" s="210"/>
      <c r="O118" s="208">
        <f>G118+M118+N118</f>
        <v>0</v>
      </c>
      <c r="R118" s="163"/>
    </row>
    <row r="119" spans="1:18" ht="18.75">
      <c r="A119" s="204" t="s">
        <v>677</v>
      </c>
      <c r="B119" s="206"/>
      <c r="C119" s="206"/>
      <c r="D119" s="206"/>
      <c r="E119" s="206"/>
      <c r="F119" s="206"/>
      <c r="G119" s="206"/>
      <c r="H119" s="206"/>
      <c r="I119" s="210"/>
      <c r="J119" s="210">
        <v>20000</v>
      </c>
      <c r="K119" s="210"/>
      <c r="L119" s="210"/>
      <c r="M119" s="210">
        <f t="shared" si="6"/>
        <v>20000</v>
      </c>
      <c r="N119" s="225"/>
      <c r="O119" s="208">
        <v>5000</v>
      </c>
      <c r="R119" s="163"/>
    </row>
    <row r="120" spans="1:18" ht="17.25" customHeight="1">
      <c r="A120" s="321" t="s">
        <v>487</v>
      </c>
      <c r="B120" s="321"/>
      <c r="C120" s="212"/>
      <c r="D120" s="212"/>
      <c r="E120" s="212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R120" s="160"/>
    </row>
    <row r="121" spans="1:18" ht="18.75">
      <c r="A121" s="204" t="s">
        <v>609</v>
      </c>
      <c r="B121" s="206"/>
      <c r="C121" s="206"/>
      <c r="D121" s="206"/>
      <c r="E121" s="206"/>
      <c r="F121" s="206"/>
      <c r="G121" s="206"/>
      <c r="H121" s="206"/>
      <c r="I121" s="206"/>
      <c r="J121" s="206">
        <v>10000</v>
      </c>
      <c r="K121" s="206"/>
      <c r="L121" s="206"/>
      <c r="M121" s="206">
        <f t="shared" si="6"/>
        <v>10000</v>
      </c>
      <c r="N121" s="210"/>
      <c r="O121" s="208">
        <f aca="true" t="shared" si="7" ref="O121:O128">G121+M121+N121</f>
        <v>10000</v>
      </c>
      <c r="R121" s="163"/>
    </row>
    <row r="122" spans="1:18" ht="18.75">
      <c r="A122" s="204" t="s">
        <v>606</v>
      </c>
      <c r="B122" s="210"/>
      <c r="C122" s="206"/>
      <c r="D122" s="206"/>
      <c r="E122" s="206"/>
      <c r="F122" s="206"/>
      <c r="G122" s="206"/>
      <c r="H122" s="206"/>
      <c r="I122" s="206"/>
      <c r="J122" s="206">
        <v>50000</v>
      </c>
      <c r="K122" s="206"/>
      <c r="L122" s="206"/>
      <c r="M122" s="206">
        <f t="shared" si="6"/>
        <v>50000</v>
      </c>
      <c r="N122" s="210"/>
      <c r="O122" s="208">
        <f t="shared" si="7"/>
        <v>50000</v>
      </c>
      <c r="R122" s="163"/>
    </row>
    <row r="123" spans="1:18" ht="18.75">
      <c r="A123" s="204" t="s">
        <v>554</v>
      </c>
      <c r="B123" s="210"/>
      <c r="C123" s="206"/>
      <c r="D123" s="206"/>
      <c r="E123" s="206"/>
      <c r="F123" s="206"/>
      <c r="G123" s="206"/>
      <c r="H123" s="206"/>
      <c r="I123" s="206"/>
      <c r="J123" s="206">
        <v>5000</v>
      </c>
      <c r="K123" s="206"/>
      <c r="L123" s="206"/>
      <c r="M123" s="206">
        <f t="shared" si="6"/>
        <v>5000</v>
      </c>
      <c r="N123" s="210"/>
      <c r="O123" s="208">
        <f t="shared" si="7"/>
        <v>5000</v>
      </c>
      <c r="R123" s="163"/>
    </row>
    <row r="124" spans="1:18" ht="18.75">
      <c r="A124" s="204" t="s">
        <v>488</v>
      </c>
      <c r="B124" s="210"/>
      <c r="C124" s="206"/>
      <c r="D124" s="206"/>
      <c r="E124" s="206"/>
      <c r="F124" s="206"/>
      <c r="G124" s="206"/>
      <c r="H124" s="206"/>
      <c r="I124" s="206"/>
      <c r="J124" s="206">
        <v>3000</v>
      </c>
      <c r="K124" s="206"/>
      <c r="L124" s="206"/>
      <c r="M124" s="206">
        <f t="shared" si="6"/>
        <v>3000</v>
      </c>
      <c r="N124" s="210"/>
      <c r="O124" s="208">
        <f t="shared" si="7"/>
        <v>3000</v>
      </c>
      <c r="R124" s="163"/>
    </row>
    <row r="125" spans="1:18" ht="18.75">
      <c r="A125" s="204" t="s">
        <v>659</v>
      </c>
      <c r="B125" s="210"/>
      <c r="C125" s="206"/>
      <c r="D125" s="206"/>
      <c r="E125" s="206"/>
      <c r="F125" s="206"/>
      <c r="G125" s="206"/>
      <c r="H125" s="206"/>
      <c r="I125" s="206"/>
      <c r="J125" s="206">
        <v>5000</v>
      </c>
      <c r="K125" s="206"/>
      <c r="L125" s="206"/>
      <c r="M125" s="206">
        <f t="shared" si="6"/>
        <v>5000</v>
      </c>
      <c r="N125" s="210"/>
      <c r="O125" s="208">
        <f t="shared" si="7"/>
        <v>5000</v>
      </c>
      <c r="R125" s="163"/>
    </row>
    <row r="126" spans="1:18" ht="18.75">
      <c r="A126" s="204" t="s">
        <v>660</v>
      </c>
      <c r="B126" s="210"/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>
        <f t="shared" si="6"/>
        <v>0</v>
      </c>
      <c r="N126" s="217"/>
      <c r="O126" s="208">
        <f t="shared" si="7"/>
        <v>0</v>
      </c>
      <c r="R126" s="163"/>
    </row>
    <row r="127" spans="1:18" ht="18.75">
      <c r="A127" s="204" t="s">
        <v>489</v>
      </c>
      <c r="B127" s="210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>
        <f t="shared" si="6"/>
        <v>0</v>
      </c>
      <c r="N127" s="210"/>
      <c r="O127" s="208">
        <f t="shared" si="7"/>
        <v>0</v>
      </c>
      <c r="R127" s="163"/>
    </row>
    <row r="128" spans="1:18" ht="18.75">
      <c r="A128" s="204" t="s">
        <v>644</v>
      </c>
      <c r="B128" s="210"/>
      <c r="C128" s="206"/>
      <c r="D128" s="206"/>
      <c r="E128" s="206"/>
      <c r="F128" s="206"/>
      <c r="G128" s="206"/>
      <c r="H128" s="206"/>
      <c r="I128" s="206">
        <v>30000</v>
      </c>
      <c r="J128" s="206"/>
      <c r="K128" s="206"/>
      <c r="L128" s="206"/>
      <c r="M128" s="206">
        <f t="shared" si="6"/>
        <v>30000</v>
      </c>
      <c r="N128" s="210"/>
      <c r="O128" s="208">
        <f t="shared" si="7"/>
        <v>30000</v>
      </c>
      <c r="R128" s="163"/>
    </row>
    <row r="129" spans="1:18" ht="18.75">
      <c r="A129" s="204" t="s">
        <v>555</v>
      </c>
      <c r="B129" s="210"/>
      <c r="C129" s="206">
        <v>30000</v>
      </c>
      <c r="D129" s="206"/>
      <c r="E129" s="206"/>
      <c r="F129" s="206"/>
      <c r="G129" s="206"/>
      <c r="H129" s="206"/>
      <c r="I129" s="206"/>
      <c r="J129" s="210"/>
      <c r="K129" s="206"/>
      <c r="L129" s="206"/>
      <c r="M129" s="206">
        <f t="shared" si="6"/>
        <v>0</v>
      </c>
      <c r="N129" s="228"/>
      <c r="O129" s="208">
        <f>C129</f>
        <v>30000</v>
      </c>
      <c r="R129" s="163"/>
    </row>
    <row r="130" spans="1:18" ht="18.75">
      <c r="A130" s="209" t="s">
        <v>490</v>
      </c>
      <c r="B130" s="210"/>
      <c r="C130" s="206"/>
      <c r="D130" s="206"/>
      <c r="E130" s="206"/>
      <c r="F130" s="206"/>
      <c r="G130" s="206"/>
      <c r="H130" s="206"/>
      <c r="I130" s="206"/>
      <c r="J130" s="205">
        <v>30000</v>
      </c>
      <c r="K130" s="206"/>
      <c r="L130" s="206"/>
      <c r="M130" s="206">
        <f t="shared" si="6"/>
        <v>30000</v>
      </c>
      <c r="N130" s="220"/>
      <c r="O130" s="208">
        <f>J130</f>
        <v>30000</v>
      </c>
      <c r="R130" s="164"/>
    </row>
    <row r="131" spans="1:18" ht="18.75">
      <c r="A131" s="209" t="s">
        <v>537</v>
      </c>
      <c r="B131" s="210"/>
      <c r="C131" s="206"/>
      <c r="D131" s="206"/>
      <c r="E131" s="206"/>
      <c r="F131" s="206"/>
      <c r="G131" s="206"/>
      <c r="H131" s="206"/>
      <c r="I131" s="206"/>
      <c r="J131" s="206">
        <v>70000</v>
      </c>
      <c r="K131" s="206"/>
      <c r="L131" s="206"/>
      <c r="M131" s="206">
        <f>SUM(H131:L131)</f>
        <v>70000</v>
      </c>
      <c r="N131" s="210"/>
      <c r="O131" s="208">
        <f aca="true" t="shared" si="8" ref="O131:O136">G131+M131+N131</f>
        <v>70000</v>
      </c>
      <c r="R131" s="164"/>
    </row>
    <row r="132" spans="1:18" ht="18.75">
      <c r="A132" s="240" t="s">
        <v>625</v>
      </c>
      <c r="B132" s="241"/>
      <c r="C132" s="206"/>
      <c r="D132" s="206"/>
      <c r="E132" s="206"/>
      <c r="F132" s="206"/>
      <c r="G132" s="206"/>
      <c r="H132" s="206"/>
      <c r="I132" s="206"/>
      <c r="J132" s="206">
        <v>5000</v>
      </c>
      <c r="K132" s="206"/>
      <c r="L132" s="206"/>
      <c r="M132" s="206">
        <f t="shared" si="6"/>
        <v>5000</v>
      </c>
      <c r="N132" s="228"/>
      <c r="O132" s="208">
        <f t="shared" si="8"/>
        <v>5000</v>
      </c>
      <c r="R132" s="163"/>
    </row>
    <row r="133" spans="1:18" ht="18.75">
      <c r="A133" s="204" t="s">
        <v>491</v>
      </c>
      <c r="B133" s="206"/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>
        <f t="shared" si="6"/>
        <v>0</v>
      </c>
      <c r="N133" s="210">
        <v>1000</v>
      </c>
      <c r="O133" s="208">
        <f t="shared" si="8"/>
        <v>1000</v>
      </c>
      <c r="R133" s="163"/>
    </row>
    <row r="134" spans="1:18" ht="18.75">
      <c r="A134" s="204" t="s">
        <v>492</v>
      </c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>
        <f t="shared" si="6"/>
        <v>0</v>
      </c>
      <c r="N134" s="217"/>
      <c r="O134" s="208">
        <f t="shared" si="8"/>
        <v>0</v>
      </c>
      <c r="R134" s="163"/>
    </row>
    <row r="135" spans="1:18" ht="18.75">
      <c r="A135" s="204" t="s">
        <v>493</v>
      </c>
      <c r="B135" s="205"/>
      <c r="C135" s="206"/>
      <c r="D135" s="206"/>
      <c r="E135" s="206"/>
      <c r="F135" s="206"/>
      <c r="G135" s="206"/>
      <c r="H135" s="206"/>
      <c r="I135" s="206"/>
      <c r="J135" s="206">
        <v>20000</v>
      </c>
      <c r="K135" s="206"/>
      <c r="L135" s="206"/>
      <c r="M135" s="206">
        <f t="shared" si="6"/>
        <v>20000</v>
      </c>
      <c r="N135" s="210"/>
      <c r="O135" s="208">
        <f t="shared" si="8"/>
        <v>20000</v>
      </c>
      <c r="R135" s="163"/>
    </row>
    <row r="136" spans="1:18" ht="19.5" customHeight="1">
      <c r="A136" s="204" t="s">
        <v>504</v>
      </c>
      <c r="B136" s="206"/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>
        <f>SUM(H136:L136)</f>
        <v>0</v>
      </c>
      <c r="N136" s="215"/>
      <c r="O136" s="208">
        <f t="shared" si="8"/>
        <v>0</v>
      </c>
      <c r="R136" s="163"/>
    </row>
    <row r="137" spans="1:56" s="174" customFormat="1" ht="19.5" customHeight="1">
      <c r="A137" s="211" t="s">
        <v>494</v>
      </c>
      <c r="B137" s="230"/>
      <c r="C137" s="230"/>
      <c r="D137" s="230"/>
      <c r="E137" s="230"/>
      <c r="F137" s="230"/>
      <c r="G137" s="230"/>
      <c r="H137" s="230"/>
      <c r="I137" s="230"/>
      <c r="J137" s="230"/>
      <c r="K137" s="230"/>
      <c r="L137" s="230"/>
      <c r="M137" s="230"/>
      <c r="N137" s="230"/>
      <c r="O137" s="230"/>
      <c r="P137" s="173"/>
      <c r="Q137" s="173"/>
      <c r="R137" s="172"/>
      <c r="S137" s="173"/>
      <c r="T137" s="173"/>
      <c r="U137" s="173"/>
      <c r="V137" s="173"/>
      <c r="W137" s="173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96"/>
      <c r="AR137" s="196"/>
      <c r="AS137" s="196"/>
      <c r="AT137" s="196"/>
      <c r="AU137" s="196"/>
      <c r="AV137" s="196"/>
      <c r="AW137" s="196"/>
      <c r="AX137" s="196"/>
      <c r="AY137" s="196"/>
      <c r="AZ137" s="196"/>
      <c r="BA137" s="196"/>
      <c r="BB137" s="196"/>
      <c r="BC137" s="196"/>
      <c r="BD137" s="196"/>
    </row>
    <row r="138" spans="1:18" ht="18.75">
      <c r="A138" s="204" t="s">
        <v>495</v>
      </c>
      <c r="B138" s="206"/>
      <c r="C138" s="206"/>
      <c r="D138" s="206"/>
      <c r="E138" s="206"/>
      <c r="F138" s="206"/>
      <c r="G138" s="206"/>
      <c r="H138" s="206"/>
      <c r="I138" s="210">
        <v>100000</v>
      </c>
      <c r="J138" s="206"/>
      <c r="K138" s="206"/>
      <c r="L138" s="206"/>
      <c r="M138" s="206">
        <f t="shared" si="6"/>
        <v>100000</v>
      </c>
      <c r="N138" s="210"/>
      <c r="O138" s="208">
        <f>G138+M138+N138</f>
        <v>100000</v>
      </c>
      <c r="R138" s="163"/>
    </row>
    <row r="139" spans="1:18" ht="18.75">
      <c r="A139" s="204" t="s">
        <v>499</v>
      </c>
      <c r="B139" s="206"/>
      <c r="C139" s="206"/>
      <c r="D139" s="206"/>
      <c r="E139" s="206"/>
      <c r="F139" s="206"/>
      <c r="G139" s="206"/>
      <c r="H139" s="206"/>
      <c r="I139" s="210">
        <v>100000</v>
      </c>
      <c r="J139" s="206"/>
      <c r="K139" s="206"/>
      <c r="L139" s="206"/>
      <c r="M139" s="206">
        <f t="shared" si="6"/>
        <v>100000</v>
      </c>
      <c r="N139" s="210"/>
      <c r="O139" s="208">
        <f>G139+M139+N139</f>
        <v>100000</v>
      </c>
      <c r="R139" s="163"/>
    </row>
    <row r="140" spans="1:18" ht="18.75">
      <c r="A140" s="204" t="s">
        <v>556</v>
      </c>
      <c r="B140" s="206"/>
      <c r="C140" s="206"/>
      <c r="D140" s="206"/>
      <c r="E140" s="206"/>
      <c r="F140" s="206"/>
      <c r="G140" s="206"/>
      <c r="H140" s="206"/>
      <c r="I140" s="210">
        <v>5000</v>
      </c>
      <c r="J140" s="206"/>
      <c r="K140" s="206"/>
      <c r="L140" s="206"/>
      <c r="M140" s="206">
        <f t="shared" si="6"/>
        <v>5000</v>
      </c>
      <c r="N140" s="210"/>
      <c r="O140" s="208">
        <f>G140+M140+N140</f>
        <v>5000</v>
      </c>
      <c r="R140" s="163"/>
    </row>
    <row r="141" spans="1:18" ht="18.75">
      <c r="A141" s="204" t="s">
        <v>538</v>
      </c>
      <c r="B141" s="206"/>
      <c r="C141" s="206"/>
      <c r="D141" s="206"/>
      <c r="E141" s="206"/>
      <c r="F141" s="206"/>
      <c r="G141" s="206"/>
      <c r="H141" s="206"/>
      <c r="I141" s="210">
        <v>10000</v>
      </c>
      <c r="J141" s="206"/>
      <c r="K141" s="206"/>
      <c r="L141" s="206"/>
      <c r="M141" s="206">
        <f>SUM(H141:L141)</f>
        <v>10000</v>
      </c>
      <c r="N141" s="210"/>
      <c r="O141" s="208">
        <f>G141+M141+N141</f>
        <v>10000</v>
      </c>
      <c r="R141" s="163"/>
    </row>
    <row r="142" spans="1:18" ht="18.75">
      <c r="A142" s="204" t="s">
        <v>557</v>
      </c>
      <c r="B142" s="206"/>
      <c r="C142" s="206"/>
      <c r="D142" s="206"/>
      <c r="E142" s="206"/>
      <c r="F142" s="206"/>
      <c r="G142" s="206"/>
      <c r="H142" s="206"/>
      <c r="I142" s="210">
        <v>10000</v>
      </c>
      <c r="J142" s="206"/>
      <c r="K142" s="206"/>
      <c r="L142" s="206"/>
      <c r="M142" s="206">
        <f t="shared" si="6"/>
        <v>10000</v>
      </c>
      <c r="N142" s="210"/>
      <c r="O142" s="208">
        <f>G142+M142+N142</f>
        <v>10000</v>
      </c>
      <c r="R142" s="163"/>
    </row>
    <row r="143" spans="1:22" ht="17.25" customHeight="1">
      <c r="A143" s="237" t="s">
        <v>641</v>
      </c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Q143" s="154" t="s">
        <v>510</v>
      </c>
      <c r="R143" s="160"/>
      <c r="S143" s="170">
        <v>846925</v>
      </c>
      <c r="T143" s="170">
        <f>S143*2</f>
        <v>1693850</v>
      </c>
      <c r="U143" s="170">
        <v>1815450</v>
      </c>
      <c r="V143" s="170">
        <f>U143-T143</f>
        <v>121600</v>
      </c>
    </row>
    <row r="144" spans="1:18" ht="18.75">
      <c r="A144" s="204" t="s">
        <v>543</v>
      </c>
      <c r="B144" s="206"/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>
        <f aca="true" t="shared" si="9" ref="M144:M151">SUM(H144:L144)</f>
        <v>0</v>
      </c>
      <c r="N144" s="206"/>
      <c r="O144" s="208"/>
      <c r="R144" s="163"/>
    </row>
    <row r="145" spans="1:18" ht="18.75">
      <c r="A145" s="204" t="s">
        <v>560</v>
      </c>
      <c r="B145" s="206"/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>
        <f t="shared" si="9"/>
        <v>0</v>
      </c>
      <c r="N145" s="206"/>
      <c r="O145" s="208"/>
      <c r="R145" s="163"/>
    </row>
    <row r="146" spans="1:18" ht="18.75">
      <c r="A146" s="209" t="s">
        <v>545</v>
      </c>
      <c r="B146" s="210"/>
      <c r="C146" s="210"/>
      <c r="D146" s="210"/>
      <c r="E146" s="210"/>
      <c r="F146" s="210"/>
      <c r="G146" s="210"/>
      <c r="H146" s="210"/>
      <c r="I146" s="210"/>
      <c r="J146" s="206"/>
      <c r="K146" s="206"/>
      <c r="L146" s="206"/>
      <c r="M146" s="206">
        <f t="shared" si="9"/>
        <v>0</v>
      </c>
      <c r="N146" s="206"/>
      <c r="O146" s="208"/>
      <c r="R146" s="163"/>
    </row>
    <row r="147" spans="1:18" ht="18.75">
      <c r="A147" s="204" t="s">
        <v>610</v>
      </c>
      <c r="B147" s="206"/>
      <c r="C147" s="206"/>
      <c r="D147" s="206"/>
      <c r="E147" s="206"/>
      <c r="F147" s="206"/>
      <c r="G147" s="206"/>
      <c r="H147" s="206"/>
      <c r="I147" s="206"/>
      <c r="J147" s="206">
        <v>5000</v>
      </c>
      <c r="K147" s="206"/>
      <c r="L147" s="206"/>
      <c r="M147" s="206">
        <f t="shared" si="9"/>
        <v>5000</v>
      </c>
      <c r="N147" s="206"/>
      <c r="O147" s="208">
        <f>J147</f>
        <v>5000</v>
      </c>
      <c r="R147" s="165">
        <v>5000</v>
      </c>
    </row>
    <row r="148" spans="1:18" ht="18.75">
      <c r="A148" s="204" t="s">
        <v>565</v>
      </c>
      <c r="B148" s="206"/>
      <c r="C148" s="206"/>
      <c r="D148" s="206"/>
      <c r="E148" s="206"/>
      <c r="F148" s="206"/>
      <c r="G148" s="206"/>
      <c r="H148" s="206"/>
      <c r="I148" s="206"/>
      <c r="J148" s="206">
        <v>2000</v>
      </c>
      <c r="K148" s="206"/>
      <c r="L148" s="206"/>
      <c r="M148" s="206">
        <f t="shared" si="9"/>
        <v>2000</v>
      </c>
      <c r="N148" s="206"/>
      <c r="O148" s="208">
        <f>J148</f>
        <v>2000</v>
      </c>
      <c r="R148" s="163"/>
    </row>
    <row r="149" spans="1:21" ht="18.75">
      <c r="A149" s="204" t="s">
        <v>561</v>
      </c>
      <c r="B149" s="206"/>
      <c r="C149" s="206"/>
      <c r="D149" s="206"/>
      <c r="E149" s="206"/>
      <c r="F149" s="206"/>
      <c r="G149" s="206"/>
      <c r="H149" s="206"/>
      <c r="I149" s="206"/>
      <c r="J149" s="206">
        <v>2000</v>
      </c>
      <c r="K149" s="206"/>
      <c r="L149" s="206"/>
      <c r="M149" s="206">
        <f t="shared" si="9"/>
        <v>2000</v>
      </c>
      <c r="N149" s="206"/>
      <c r="O149" s="208">
        <f aca="true" t="shared" si="10" ref="O149:O155">J149</f>
        <v>2000</v>
      </c>
      <c r="R149" s="163"/>
      <c r="S149" s="154" t="s">
        <v>521</v>
      </c>
      <c r="U149" s="170">
        <v>10000</v>
      </c>
    </row>
    <row r="150" spans="1:21" ht="18.75">
      <c r="A150" s="204" t="s">
        <v>632</v>
      </c>
      <c r="B150" s="206"/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>
        <f t="shared" si="9"/>
        <v>0</v>
      </c>
      <c r="N150" s="206"/>
      <c r="O150" s="208">
        <f t="shared" si="10"/>
        <v>0</v>
      </c>
      <c r="R150" s="163"/>
      <c r="S150" s="154" t="s">
        <v>522</v>
      </c>
      <c r="U150" s="170">
        <v>20000</v>
      </c>
    </row>
    <row r="151" spans="1:18" ht="18.75">
      <c r="A151" s="204" t="s">
        <v>661</v>
      </c>
      <c r="B151" s="206"/>
      <c r="C151" s="206"/>
      <c r="D151" s="206"/>
      <c r="E151" s="206"/>
      <c r="F151" s="206"/>
      <c r="G151" s="206"/>
      <c r="H151" s="206"/>
      <c r="I151" s="206"/>
      <c r="J151" s="206">
        <v>10000</v>
      </c>
      <c r="K151" s="206"/>
      <c r="L151" s="206"/>
      <c r="M151" s="206">
        <f t="shared" si="9"/>
        <v>10000</v>
      </c>
      <c r="N151" s="206"/>
      <c r="O151" s="208">
        <f t="shared" si="10"/>
        <v>10000</v>
      </c>
      <c r="R151" s="163"/>
    </row>
    <row r="152" spans="1:18" ht="18.75">
      <c r="A152" s="204" t="s">
        <v>646</v>
      </c>
      <c r="B152" s="206"/>
      <c r="C152" s="206"/>
      <c r="D152" s="206"/>
      <c r="E152" s="206"/>
      <c r="F152" s="206"/>
      <c r="G152" s="206"/>
      <c r="H152" s="206"/>
      <c r="I152" s="206"/>
      <c r="J152" s="206"/>
      <c r="K152" s="206"/>
      <c r="L152" s="206"/>
      <c r="M152" s="206">
        <f aca="true" t="shared" si="11" ref="M152:M171">SUM(H152:L152)</f>
        <v>0</v>
      </c>
      <c r="N152" s="206"/>
      <c r="O152" s="208">
        <f t="shared" si="10"/>
        <v>0</v>
      </c>
      <c r="R152" s="163"/>
    </row>
    <row r="153" spans="1:18" ht="18.75">
      <c r="A153" s="204" t="s">
        <v>562</v>
      </c>
      <c r="B153" s="206"/>
      <c r="C153" s="206"/>
      <c r="D153" s="206"/>
      <c r="E153" s="206"/>
      <c r="F153" s="206"/>
      <c r="G153" s="206"/>
      <c r="H153" s="206"/>
      <c r="I153" s="206"/>
      <c r="J153" s="206">
        <v>5000</v>
      </c>
      <c r="K153" s="206"/>
      <c r="L153" s="206"/>
      <c r="M153" s="206">
        <f t="shared" si="11"/>
        <v>5000</v>
      </c>
      <c r="N153" s="210"/>
      <c r="O153" s="208">
        <f t="shared" si="10"/>
        <v>5000</v>
      </c>
      <c r="R153" s="165">
        <v>5000</v>
      </c>
    </row>
    <row r="154" spans="1:18" ht="18.75">
      <c r="A154" s="204" t="s">
        <v>563</v>
      </c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>
        <f t="shared" si="11"/>
        <v>0</v>
      </c>
      <c r="N154" s="206"/>
      <c r="O154" s="208">
        <f t="shared" si="10"/>
        <v>0</v>
      </c>
      <c r="R154" s="163"/>
    </row>
    <row r="155" spans="1:18" ht="18.75">
      <c r="A155" s="204" t="s">
        <v>662</v>
      </c>
      <c r="B155" s="206"/>
      <c r="C155" s="206"/>
      <c r="D155" s="206"/>
      <c r="E155" s="206"/>
      <c r="F155" s="206"/>
      <c r="G155" s="206"/>
      <c r="H155" s="206"/>
      <c r="I155" s="206"/>
      <c r="J155" s="205"/>
      <c r="K155" s="206"/>
      <c r="L155" s="206"/>
      <c r="M155" s="206">
        <f t="shared" si="11"/>
        <v>0</v>
      </c>
      <c r="N155" s="205"/>
      <c r="O155" s="208">
        <f t="shared" si="10"/>
        <v>0</v>
      </c>
      <c r="R155" s="163"/>
    </row>
    <row r="156" spans="1:18" ht="18.75">
      <c r="A156" s="204" t="s">
        <v>626</v>
      </c>
      <c r="B156" s="206"/>
      <c r="C156" s="206"/>
      <c r="D156" s="206"/>
      <c r="E156" s="206"/>
      <c r="F156" s="206"/>
      <c r="G156" s="206"/>
      <c r="H156" s="206"/>
      <c r="I156" s="206"/>
      <c r="J156" s="206"/>
      <c r="K156" s="206"/>
      <c r="L156" s="206"/>
      <c r="M156" s="206">
        <f t="shared" si="11"/>
        <v>0</v>
      </c>
      <c r="N156" s="210"/>
      <c r="O156" s="208"/>
      <c r="R156" s="163"/>
    </row>
    <row r="157" spans="1:18" ht="18.75">
      <c r="A157" s="204" t="s">
        <v>566</v>
      </c>
      <c r="B157" s="206"/>
      <c r="C157" s="206"/>
      <c r="D157" s="206"/>
      <c r="E157" s="206"/>
      <c r="F157" s="206"/>
      <c r="G157" s="206"/>
      <c r="H157" s="206"/>
      <c r="I157" s="206"/>
      <c r="J157" s="206"/>
      <c r="K157" s="206"/>
      <c r="L157" s="206"/>
      <c r="M157" s="206">
        <f t="shared" si="11"/>
        <v>0</v>
      </c>
      <c r="N157" s="206"/>
      <c r="O157" s="208"/>
      <c r="R157" s="163"/>
    </row>
    <row r="158" spans="1:18" ht="18.75">
      <c r="A158" s="204" t="s">
        <v>567</v>
      </c>
      <c r="B158" s="206"/>
      <c r="C158" s="206"/>
      <c r="D158" s="206"/>
      <c r="E158" s="206"/>
      <c r="F158" s="206"/>
      <c r="G158" s="206"/>
      <c r="H158" s="206"/>
      <c r="I158" s="206"/>
      <c r="J158" s="206"/>
      <c r="K158" s="206"/>
      <c r="L158" s="206"/>
      <c r="M158" s="206">
        <f t="shared" si="11"/>
        <v>0</v>
      </c>
      <c r="N158" s="206"/>
      <c r="O158" s="208"/>
      <c r="R158" s="163"/>
    </row>
    <row r="159" spans="1:18" ht="18.75">
      <c r="A159" s="204" t="s">
        <v>577</v>
      </c>
      <c r="B159" s="206"/>
      <c r="C159" s="206"/>
      <c r="D159" s="206"/>
      <c r="E159" s="206"/>
      <c r="F159" s="206"/>
      <c r="G159" s="206"/>
      <c r="H159" s="206"/>
      <c r="I159" s="206"/>
      <c r="J159" s="206"/>
      <c r="K159" s="206"/>
      <c r="L159" s="206"/>
      <c r="M159" s="206">
        <f>SUM(H159:L159)</f>
        <v>0</v>
      </c>
      <c r="N159" s="206"/>
      <c r="O159" s="208"/>
      <c r="R159" s="163"/>
    </row>
    <row r="160" spans="1:18" ht="18.75">
      <c r="A160" s="204" t="s">
        <v>568</v>
      </c>
      <c r="B160" s="206"/>
      <c r="C160" s="206"/>
      <c r="D160" s="206"/>
      <c r="E160" s="206"/>
      <c r="F160" s="206"/>
      <c r="G160" s="206"/>
      <c r="H160" s="206"/>
      <c r="I160" s="206">
        <v>15000</v>
      </c>
      <c r="J160" s="206"/>
      <c r="K160" s="206"/>
      <c r="L160" s="206"/>
      <c r="M160" s="206">
        <f t="shared" si="11"/>
        <v>15000</v>
      </c>
      <c r="N160" s="206"/>
      <c r="O160" s="208">
        <f>I160</f>
        <v>15000</v>
      </c>
      <c r="R160" s="163"/>
    </row>
    <row r="161" spans="1:18" ht="18.75">
      <c r="A161" s="204" t="s">
        <v>569</v>
      </c>
      <c r="B161" s="206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>
        <f t="shared" si="11"/>
        <v>0</v>
      </c>
      <c r="N161" s="210"/>
      <c r="O161" s="208"/>
      <c r="R161" s="163"/>
    </row>
    <row r="162" spans="1:18" ht="18.75">
      <c r="A162" s="204" t="s">
        <v>647</v>
      </c>
      <c r="B162" s="206"/>
      <c r="C162" s="206"/>
      <c r="D162" s="206"/>
      <c r="E162" s="206"/>
      <c r="F162" s="206"/>
      <c r="G162" s="206"/>
      <c r="H162" s="206"/>
      <c r="I162" s="206"/>
      <c r="J162" s="206"/>
      <c r="K162" s="206"/>
      <c r="L162" s="206"/>
      <c r="M162" s="206">
        <f t="shared" si="11"/>
        <v>0</v>
      </c>
      <c r="N162" s="206"/>
      <c r="O162" s="208"/>
      <c r="R162" s="163"/>
    </row>
    <row r="163" spans="1:22" ht="18.75">
      <c r="A163" s="209" t="s">
        <v>570</v>
      </c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>
        <f t="shared" si="11"/>
        <v>0</v>
      </c>
      <c r="N163" s="210"/>
      <c r="O163" s="208"/>
      <c r="R163" s="163"/>
      <c r="S163" s="154" t="s">
        <v>512</v>
      </c>
      <c r="T163" s="154" t="s">
        <v>515</v>
      </c>
      <c r="U163" s="154" t="s">
        <v>513</v>
      </c>
      <c r="V163" s="154" t="s">
        <v>514</v>
      </c>
    </row>
    <row r="164" spans="1:18" ht="18.75">
      <c r="A164" s="204" t="s">
        <v>571</v>
      </c>
      <c r="B164" s="206"/>
      <c r="C164" s="206"/>
      <c r="D164" s="206"/>
      <c r="E164" s="206"/>
      <c r="F164" s="206"/>
      <c r="G164" s="206"/>
      <c r="H164" s="206"/>
      <c r="I164" s="206"/>
      <c r="J164" s="206"/>
      <c r="K164" s="206"/>
      <c r="L164" s="206"/>
      <c r="M164" s="206">
        <f t="shared" si="11"/>
        <v>0</v>
      </c>
      <c r="N164" s="206"/>
      <c r="O164" s="208"/>
      <c r="R164" s="163"/>
    </row>
    <row r="165" spans="1:18" ht="18.75">
      <c r="A165" s="204" t="s">
        <v>572</v>
      </c>
      <c r="B165" s="206"/>
      <c r="C165" s="206"/>
      <c r="D165" s="206"/>
      <c r="E165" s="206"/>
      <c r="F165" s="206"/>
      <c r="G165" s="206"/>
      <c r="H165" s="206"/>
      <c r="I165" s="206"/>
      <c r="J165" s="206"/>
      <c r="K165" s="206"/>
      <c r="L165" s="206"/>
      <c r="M165" s="206">
        <f t="shared" si="11"/>
        <v>0</v>
      </c>
      <c r="N165" s="206"/>
      <c r="O165" s="208"/>
      <c r="R165" s="163"/>
    </row>
    <row r="166" spans="1:18" ht="18.75">
      <c r="A166" s="204" t="s">
        <v>573</v>
      </c>
      <c r="B166" s="206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>
        <f t="shared" si="11"/>
        <v>0</v>
      </c>
      <c r="N166" s="206"/>
      <c r="O166" s="208"/>
      <c r="R166" s="163"/>
    </row>
    <row r="167" spans="1:18" ht="18.75">
      <c r="A167" s="204" t="s">
        <v>574</v>
      </c>
      <c r="B167" s="206"/>
      <c r="C167" s="206"/>
      <c r="D167" s="206"/>
      <c r="E167" s="206"/>
      <c r="F167" s="206"/>
      <c r="G167" s="206"/>
      <c r="H167" s="206"/>
      <c r="I167" s="206"/>
      <c r="J167" s="206"/>
      <c r="K167" s="206"/>
      <c r="L167" s="206"/>
      <c r="M167" s="206">
        <f t="shared" si="11"/>
        <v>0</v>
      </c>
      <c r="N167" s="206"/>
      <c r="O167" s="208"/>
      <c r="R167" s="163"/>
    </row>
    <row r="168" spans="1:18" ht="18.75">
      <c r="A168" s="204" t="s">
        <v>575</v>
      </c>
      <c r="B168" s="206"/>
      <c r="C168" s="206"/>
      <c r="D168" s="206"/>
      <c r="E168" s="206"/>
      <c r="F168" s="206"/>
      <c r="G168" s="206"/>
      <c r="H168" s="206"/>
      <c r="I168" s="206"/>
      <c r="J168" s="206">
        <v>10000</v>
      </c>
      <c r="K168" s="206"/>
      <c r="L168" s="206"/>
      <c r="M168" s="206">
        <f t="shared" si="11"/>
        <v>10000</v>
      </c>
      <c r="N168" s="206"/>
      <c r="O168" s="208"/>
      <c r="R168" s="163"/>
    </row>
    <row r="169" spans="1:18" ht="18.75">
      <c r="A169" s="204" t="s">
        <v>608</v>
      </c>
      <c r="B169" s="206"/>
      <c r="C169" s="206"/>
      <c r="D169" s="206"/>
      <c r="E169" s="206"/>
      <c r="F169" s="206"/>
      <c r="G169" s="206"/>
      <c r="H169" s="206"/>
      <c r="I169" s="206"/>
      <c r="J169" s="206"/>
      <c r="K169" s="206"/>
      <c r="L169" s="206"/>
      <c r="M169" s="206">
        <f>SUM(H169:L169)</f>
        <v>0</v>
      </c>
      <c r="N169" s="206"/>
      <c r="O169" s="208"/>
      <c r="R169" s="163"/>
    </row>
    <row r="170" spans="1:18" ht="18.75">
      <c r="A170" s="204" t="s">
        <v>576</v>
      </c>
      <c r="B170" s="206"/>
      <c r="C170" s="206"/>
      <c r="D170" s="206"/>
      <c r="E170" s="206"/>
      <c r="F170" s="206"/>
      <c r="G170" s="206"/>
      <c r="H170" s="206"/>
      <c r="I170" s="206"/>
      <c r="J170" s="206"/>
      <c r="K170" s="206"/>
      <c r="L170" s="206"/>
      <c r="M170" s="206">
        <f t="shared" si="11"/>
        <v>0</v>
      </c>
      <c r="N170" s="206"/>
      <c r="O170" s="208"/>
      <c r="R170" s="163"/>
    </row>
    <row r="171" spans="1:18" ht="18.75">
      <c r="A171" s="204" t="s">
        <v>648</v>
      </c>
      <c r="B171" s="206"/>
      <c r="C171" s="206"/>
      <c r="D171" s="206"/>
      <c r="E171" s="206"/>
      <c r="F171" s="206"/>
      <c r="G171" s="206"/>
      <c r="H171" s="206"/>
      <c r="I171" s="206"/>
      <c r="J171" s="206">
        <v>5000</v>
      </c>
      <c r="K171" s="206"/>
      <c r="L171" s="206"/>
      <c r="M171" s="206">
        <f t="shared" si="11"/>
        <v>5000</v>
      </c>
      <c r="N171" s="206"/>
      <c r="O171" s="208"/>
      <c r="R171" s="163"/>
    </row>
    <row r="172" spans="1:18" ht="18.75">
      <c r="A172" s="204" t="s">
        <v>680</v>
      </c>
      <c r="B172" s="206"/>
      <c r="C172" s="206"/>
      <c r="D172" s="206"/>
      <c r="E172" s="206"/>
      <c r="F172" s="206"/>
      <c r="G172" s="206"/>
      <c r="H172" s="206"/>
      <c r="I172" s="206"/>
      <c r="J172" s="206"/>
      <c r="K172" s="206"/>
      <c r="L172" s="206"/>
      <c r="M172" s="206"/>
      <c r="N172" s="206"/>
      <c r="O172" s="208"/>
      <c r="R172" s="163"/>
    </row>
    <row r="173" spans="1:18" ht="18.75">
      <c r="A173" s="204" t="s">
        <v>681</v>
      </c>
      <c r="B173" s="206"/>
      <c r="C173" s="206"/>
      <c r="D173" s="206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8"/>
      <c r="R173" s="163"/>
    </row>
    <row r="174" spans="1:22" ht="18.75">
      <c r="A174" s="204" t="s">
        <v>628</v>
      </c>
      <c r="B174" s="206"/>
      <c r="C174" s="206"/>
      <c r="D174" s="206"/>
      <c r="E174" s="206"/>
      <c r="F174" s="206"/>
      <c r="G174" s="206"/>
      <c r="H174" s="206"/>
      <c r="I174" s="206"/>
      <c r="J174" s="206"/>
      <c r="K174" s="206"/>
      <c r="L174" s="206"/>
      <c r="M174" s="206"/>
      <c r="N174" s="206"/>
      <c r="O174" s="208"/>
      <c r="R174" s="163"/>
      <c r="S174" s="170"/>
      <c r="T174" s="170"/>
      <c r="U174" s="170"/>
      <c r="V174" s="170"/>
    </row>
    <row r="175" spans="1:22" ht="18.75">
      <c r="A175" s="204" t="s">
        <v>682</v>
      </c>
      <c r="B175" s="206"/>
      <c r="C175" s="206"/>
      <c r="D175" s="206"/>
      <c r="E175" s="206"/>
      <c r="F175" s="206"/>
      <c r="G175" s="206"/>
      <c r="H175" s="206"/>
      <c r="I175" s="206"/>
      <c r="J175" s="206"/>
      <c r="K175" s="206"/>
      <c r="L175" s="206"/>
      <c r="M175" s="206"/>
      <c r="N175" s="206"/>
      <c r="O175" s="208"/>
      <c r="R175" s="163"/>
      <c r="S175" s="170"/>
      <c r="T175" s="170"/>
      <c r="U175" s="170"/>
      <c r="V175" s="170"/>
    </row>
    <row r="176" spans="1:22" ht="18.75">
      <c r="A176" s="204" t="s">
        <v>663</v>
      </c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>
        <f>J176</f>
        <v>0</v>
      </c>
      <c r="N176" s="206"/>
      <c r="O176" s="208">
        <f>J176</f>
        <v>0</v>
      </c>
      <c r="R176" s="163"/>
      <c r="S176" s="170"/>
      <c r="T176" s="170"/>
      <c r="U176" s="170"/>
      <c r="V176" s="170"/>
    </row>
    <row r="177" spans="1:22" ht="18.75">
      <c r="A177" s="204" t="s">
        <v>664</v>
      </c>
      <c r="B177" s="206"/>
      <c r="C177" s="206"/>
      <c r="D177" s="206"/>
      <c r="E177" s="206"/>
      <c r="F177" s="206"/>
      <c r="G177" s="206"/>
      <c r="H177" s="206"/>
      <c r="I177" s="206"/>
      <c r="J177" s="206"/>
      <c r="K177" s="206"/>
      <c r="L177" s="206"/>
      <c r="M177" s="206"/>
      <c r="N177" s="206"/>
      <c r="O177" s="208"/>
      <c r="R177" s="163"/>
      <c r="S177" s="170"/>
      <c r="T177" s="170"/>
      <c r="U177" s="170"/>
      <c r="V177" s="170"/>
    </row>
    <row r="178" spans="1:22" ht="18.75">
      <c r="A178" s="204" t="s">
        <v>629</v>
      </c>
      <c r="B178" s="206"/>
      <c r="C178" s="206"/>
      <c r="D178" s="206"/>
      <c r="E178" s="206"/>
      <c r="F178" s="206"/>
      <c r="G178" s="206"/>
      <c r="H178" s="206"/>
      <c r="I178" s="206"/>
      <c r="J178" s="206"/>
      <c r="K178" s="206"/>
      <c r="L178" s="206"/>
      <c r="M178" s="206"/>
      <c r="N178" s="206"/>
      <c r="O178" s="208"/>
      <c r="R178" s="163"/>
      <c r="S178" s="170"/>
      <c r="T178" s="170"/>
      <c r="U178" s="170"/>
      <c r="V178" s="170"/>
    </row>
    <row r="179" spans="1:22" ht="18.75">
      <c r="A179" s="204" t="s">
        <v>630</v>
      </c>
      <c r="B179" s="206"/>
      <c r="C179" s="206"/>
      <c r="D179" s="206"/>
      <c r="E179" s="206"/>
      <c r="F179" s="206"/>
      <c r="G179" s="206"/>
      <c r="H179" s="206"/>
      <c r="I179" s="206"/>
      <c r="J179" s="206"/>
      <c r="K179" s="206"/>
      <c r="L179" s="206"/>
      <c r="M179" s="206"/>
      <c r="N179" s="206"/>
      <c r="O179" s="208"/>
      <c r="R179" s="163"/>
      <c r="S179" s="170"/>
      <c r="T179" s="170"/>
      <c r="U179" s="170"/>
      <c r="V179" s="170"/>
    </row>
    <row r="180" spans="1:22" ht="18.75">
      <c r="A180" s="204" t="s">
        <v>631</v>
      </c>
      <c r="B180" s="206"/>
      <c r="C180" s="206"/>
      <c r="D180" s="206"/>
      <c r="E180" s="206"/>
      <c r="F180" s="206"/>
      <c r="G180" s="206"/>
      <c r="H180" s="206"/>
      <c r="I180" s="206"/>
      <c r="J180" s="206"/>
      <c r="K180" s="206"/>
      <c r="L180" s="206"/>
      <c r="M180" s="206"/>
      <c r="N180" s="206"/>
      <c r="O180" s="208"/>
      <c r="R180" s="163"/>
      <c r="S180" s="170"/>
      <c r="T180" s="170"/>
      <c r="U180" s="170"/>
      <c r="V180" s="170"/>
    </row>
    <row r="181" spans="1:22" ht="18.75">
      <c r="A181" s="204" t="s">
        <v>665</v>
      </c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8"/>
      <c r="R181" s="163"/>
      <c r="S181" s="170"/>
      <c r="T181" s="170"/>
      <c r="U181" s="170"/>
      <c r="V181" s="170"/>
    </row>
    <row r="182" spans="1:18" ht="18.75">
      <c r="A182" s="204" t="s">
        <v>627</v>
      </c>
      <c r="B182" s="206"/>
      <c r="C182" s="206"/>
      <c r="D182" s="206"/>
      <c r="E182" s="206"/>
      <c r="F182" s="206"/>
      <c r="G182" s="206"/>
      <c r="H182" s="206"/>
      <c r="I182" s="206"/>
      <c r="J182" s="206"/>
      <c r="K182" s="206"/>
      <c r="L182" s="206"/>
      <c r="M182" s="206"/>
      <c r="N182" s="206"/>
      <c r="O182" s="208"/>
      <c r="R182" s="163"/>
    </row>
    <row r="183" spans="1:22" ht="18.75">
      <c r="A183" s="204" t="s">
        <v>633</v>
      </c>
      <c r="B183" s="206"/>
      <c r="C183" s="206"/>
      <c r="D183" s="206"/>
      <c r="E183" s="206"/>
      <c r="F183" s="206"/>
      <c r="G183" s="206"/>
      <c r="H183" s="206"/>
      <c r="I183" s="206"/>
      <c r="J183" s="206"/>
      <c r="K183" s="206"/>
      <c r="L183" s="206"/>
      <c r="M183" s="206"/>
      <c r="N183" s="206"/>
      <c r="O183" s="208"/>
      <c r="R183" s="163"/>
      <c r="S183" s="170"/>
      <c r="T183" s="170"/>
      <c r="U183" s="170"/>
      <c r="V183" s="170"/>
    </row>
    <row r="184" spans="1:106" s="154" customFormat="1" ht="18.75">
      <c r="A184" s="204" t="s">
        <v>482</v>
      </c>
      <c r="B184" s="206"/>
      <c r="C184" s="206"/>
      <c r="D184" s="215"/>
      <c r="E184" s="215"/>
      <c r="F184" s="215"/>
      <c r="G184" s="215"/>
      <c r="H184" s="215"/>
      <c r="I184" s="215"/>
      <c r="J184" s="215"/>
      <c r="K184" s="215"/>
      <c r="L184" s="215"/>
      <c r="M184" s="215">
        <f>SUM(H184:L184)</f>
        <v>0</v>
      </c>
      <c r="N184" s="215"/>
      <c r="O184" s="238"/>
      <c r="R184" s="239"/>
      <c r="AA184" s="176"/>
      <c r="AB184" s="176"/>
      <c r="AC184" s="176"/>
      <c r="AD184" s="176"/>
      <c r="AE184" s="176"/>
      <c r="AF184" s="176"/>
      <c r="AG184" s="176"/>
      <c r="AH184" s="176"/>
      <c r="AI184" s="176"/>
      <c r="AJ184" s="176"/>
      <c r="AK184" s="176"/>
      <c r="AL184" s="176"/>
      <c r="AM184" s="176"/>
      <c r="AN184" s="176"/>
      <c r="AO184" s="176"/>
      <c r="AP184" s="176"/>
      <c r="AQ184" s="179"/>
      <c r="AR184" s="179"/>
      <c r="AS184" s="179"/>
      <c r="AT184" s="179"/>
      <c r="AU184" s="179"/>
      <c r="AV184" s="179"/>
      <c r="AW184" s="179"/>
      <c r="AX184" s="179"/>
      <c r="AY184" s="179"/>
      <c r="AZ184" s="179"/>
      <c r="BA184" s="179"/>
      <c r="BB184" s="179"/>
      <c r="BC184" s="179"/>
      <c r="BD184" s="179"/>
      <c r="BE184" s="155"/>
      <c r="BF184" s="155"/>
      <c r="BG184" s="155"/>
      <c r="BH184" s="155"/>
      <c r="BI184" s="155"/>
      <c r="BJ184" s="155"/>
      <c r="BK184" s="155"/>
      <c r="BL184" s="155"/>
      <c r="BM184" s="155"/>
      <c r="BN184" s="155"/>
      <c r="BO184" s="155"/>
      <c r="BP184" s="155"/>
      <c r="BQ184" s="155"/>
      <c r="BR184" s="155"/>
      <c r="BS184" s="155"/>
      <c r="BT184" s="155"/>
      <c r="BU184" s="155"/>
      <c r="BV184" s="155"/>
      <c r="BW184" s="155"/>
      <c r="BX184" s="155"/>
      <c r="BY184" s="155"/>
      <c r="BZ184" s="155"/>
      <c r="CA184" s="155"/>
      <c r="CB184" s="155"/>
      <c r="CC184" s="155"/>
      <c r="CD184" s="155"/>
      <c r="CE184" s="155"/>
      <c r="CF184" s="155"/>
      <c r="CG184" s="155"/>
      <c r="CH184" s="155"/>
      <c r="CI184" s="155"/>
      <c r="CJ184" s="155"/>
      <c r="CK184" s="155"/>
      <c r="CL184" s="155"/>
      <c r="CM184" s="155"/>
      <c r="CN184" s="155"/>
      <c r="CO184" s="155"/>
      <c r="CP184" s="155"/>
      <c r="CQ184" s="155"/>
      <c r="CR184" s="155"/>
      <c r="CS184" s="155"/>
      <c r="CT184" s="155"/>
      <c r="CU184" s="155"/>
      <c r="CV184" s="155"/>
      <c r="CW184" s="155"/>
      <c r="CX184" s="155"/>
      <c r="CY184" s="155"/>
      <c r="CZ184" s="155"/>
      <c r="DA184" s="155"/>
      <c r="DB184" s="155"/>
    </row>
    <row r="185" spans="1:18" ht="18.75">
      <c r="A185" s="204" t="s">
        <v>583</v>
      </c>
      <c r="B185" s="206"/>
      <c r="C185" s="206"/>
      <c r="D185" s="206"/>
      <c r="E185" s="206"/>
      <c r="F185" s="206"/>
      <c r="G185" s="206"/>
      <c r="H185" s="206"/>
      <c r="I185" s="206"/>
      <c r="J185" s="206"/>
      <c r="K185" s="206"/>
      <c r="L185" s="206"/>
      <c r="M185" s="206">
        <f aca="true" t="shared" si="12" ref="M185:M197">SUM(H185:L185)</f>
        <v>0</v>
      </c>
      <c r="N185" s="206"/>
      <c r="O185" s="208"/>
      <c r="R185" s="163"/>
    </row>
    <row r="186" spans="1:18" ht="18.75">
      <c r="A186" s="204" t="s">
        <v>607</v>
      </c>
      <c r="B186" s="206"/>
      <c r="C186" s="206"/>
      <c r="D186" s="206"/>
      <c r="E186" s="206"/>
      <c r="F186" s="206"/>
      <c r="G186" s="206"/>
      <c r="H186" s="206"/>
      <c r="I186" s="206"/>
      <c r="J186" s="206"/>
      <c r="K186" s="206"/>
      <c r="L186" s="206"/>
      <c r="M186" s="206">
        <f t="shared" si="12"/>
        <v>0</v>
      </c>
      <c r="N186" s="206"/>
      <c r="O186" s="208"/>
      <c r="R186" s="163"/>
    </row>
    <row r="187" spans="1:18" ht="18.75">
      <c r="A187" s="204" t="s">
        <v>584</v>
      </c>
      <c r="B187" s="206"/>
      <c r="C187" s="206"/>
      <c r="D187" s="206"/>
      <c r="E187" s="206"/>
      <c r="F187" s="206"/>
      <c r="G187" s="206"/>
      <c r="H187" s="206"/>
      <c r="I187" s="206"/>
      <c r="J187" s="206"/>
      <c r="K187" s="206"/>
      <c r="L187" s="206"/>
      <c r="M187" s="206">
        <f t="shared" si="12"/>
        <v>0</v>
      </c>
      <c r="N187" s="206"/>
      <c r="O187" s="208"/>
      <c r="R187" s="163"/>
    </row>
    <row r="188" spans="1:18" ht="18.75">
      <c r="A188" s="204" t="s">
        <v>666</v>
      </c>
      <c r="B188" s="206"/>
      <c r="C188" s="206"/>
      <c r="D188" s="206"/>
      <c r="E188" s="206"/>
      <c r="F188" s="206"/>
      <c r="G188" s="206"/>
      <c r="H188" s="206"/>
      <c r="I188" s="206"/>
      <c r="J188" s="206"/>
      <c r="K188" s="206"/>
      <c r="L188" s="206"/>
      <c r="M188" s="206">
        <f t="shared" si="12"/>
        <v>0</v>
      </c>
      <c r="N188" s="206"/>
      <c r="O188" s="208"/>
      <c r="R188" s="163"/>
    </row>
    <row r="189" spans="1:18" ht="18.75">
      <c r="A189" s="204" t="s">
        <v>540</v>
      </c>
      <c r="B189" s="206"/>
      <c r="C189" s="206"/>
      <c r="D189" s="206"/>
      <c r="E189" s="206"/>
      <c r="F189" s="206"/>
      <c r="G189" s="206"/>
      <c r="H189" s="206"/>
      <c r="I189" s="206"/>
      <c r="J189" s="206"/>
      <c r="K189" s="206"/>
      <c r="L189" s="206"/>
      <c r="M189" s="206">
        <f>J189</f>
        <v>0</v>
      </c>
      <c r="N189" s="206"/>
      <c r="O189" s="208">
        <f aca="true" t="shared" si="13" ref="O189:O197">G189+M189+N189</f>
        <v>0</v>
      </c>
      <c r="R189" s="163"/>
    </row>
    <row r="190" spans="1:18" ht="18.75">
      <c r="A190" s="204" t="s">
        <v>585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>
        <f t="shared" si="12"/>
        <v>0</v>
      </c>
      <c r="N190" s="206"/>
      <c r="O190" s="208">
        <f t="shared" si="13"/>
        <v>0</v>
      </c>
      <c r="R190" s="163"/>
    </row>
    <row r="191" spans="1:18" ht="18.75">
      <c r="A191" s="204" t="s">
        <v>586</v>
      </c>
      <c r="B191" s="206"/>
      <c r="C191" s="206"/>
      <c r="D191" s="206"/>
      <c r="E191" s="206"/>
      <c r="F191" s="206"/>
      <c r="G191" s="206"/>
      <c r="H191" s="206"/>
      <c r="I191" s="206"/>
      <c r="J191" s="206"/>
      <c r="K191" s="206"/>
      <c r="L191" s="206"/>
      <c r="M191" s="206">
        <f t="shared" si="12"/>
        <v>0</v>
      </c>
      <c r="N191" s="206"/>
      <c r="O191" s="208">
        <f t="shared" si="13"/>
        <v>0</v>
      </c>
      <c r="R191" s="163"/>
    </row>
    <row r="192" spans="1:18" ht="18.75">
      <c r="A192" s="204" t="s">
        <v>541</v>
      </c>
      <c r="B192" s="206"/>
      <c r="C192" s="206"/>
      <c r="D192" s="206"/>
      <c r="E192" s="206"/>
      <c r="F192" s="206"/>
      <c r="G192" s="206"/>
      <c r="H192" s="206"/>
      <c r="I192" s="206"/>
      <c r="J192" s="206"/>
      <c r="K192" s="206"/>
      <c r="L192" s="206"/>
      <c r="M192" s="206">
        <f t="shared" si="12"/>
        <v>0</v>
      </c>
      <c r="N192" s="206"/>
      <c r="O192" s="208">
        <f t="shared" si="13"/>
        <v>0</v>
      </c>
      <c r="R192" s="163"/>
    </row>
    <row r="193" spans="1:18" ht="18.75">
      <c r="A193" s="204" t="s">
        <v>649</v>
      </c>
      <c r="B193" s="206"/>
      <c r="C193" s="206"/>
      <c r="D193" s="206"/>
      <c r="E193" s="206"/>
      <c r="F193" s="206"/>
      <c r="G193" s="206"/>
      <c r="H193" s="206"/>
      <c r="I193" s="206"/>
      <c r="J193" s="206"/>
      <c r="K193" s="206"/>
      <c r="L193" s="206"/>
      <c r="M193" s="206">
        <f t="shared" si="12"/>
        <v>0</v>
      </c>
      <c r="N193" s="206"/>
      <c r="O193" s="208">
        <f t="shared" si="13"/>
        <v>0</v>
      </c>
      <c r="R193" s="163"/>
    </row>
    <row r="194" spans="1:18" ht="18.75">
      <c r="A194" s="204" t="s">
        <v>542</v>
      </c>
      <c r="B194" s="206"/>
      <c r="C194" s="206"/>
      <c r="D194" s="206"/>
      <c r="E194" s="206"/>
      <c r="F194" s="206"/>
      <c r="G194" s="206"/>
      <c r="H194" s="206"/>
      <c r="I194" s="206"/>
      <c r="J194" s="206"/>
      <c r="K194" s="206"/>
      <c r="L194" s="206"/>
      <c r="M194" s="206">
        <f t="shared" si="12"/>
        <v>0</v>
      </c>
      <c r="N194" s="206"/>
      <c r="O194" s="208">
        <f t="shared" si="13"/>
        <v>0</v>
      </c>
      <c r="R194" s="163"/>
    </row>
    <row r="195" spans="1:18" ht="18.75">
      <c r="A195" s="204" t="s">
        <v>650</v>
      </c>
      <c r="B195" s="206"/>
      <c r="C195" s="206"/>
      <c r="D195" s="206"/>
      <c r="E195" s="206"/>
      <c r="F195" s="206"/>
      <c r="G195" s="206"/>
      <c r="H195" s="206"/>
      <c r="I195" s="206"/>
      <c r="J195" s="206"/>
      <c r="K195" s="206"/>
      <c r="L195" s="206"/>
      <c r="M195" s="206">
        <f t="shared" si="12"/>
        <v>0</v>
      </c>
      <c r="N195" s="206"/>
      <c r="O195" s="208">
        <f t="shared" si="13"/>
        <v>0</v>
      </c>
      <c r="R195" s="163"/>
    </row>
    <row r="196" spans="1:18" ht="18.75">
      <c r="A196" s="204" t="s">
        <v>587</v>
      </c>
      <c r="B196" s="206"/>
      <c r="C196" s="206"/>
      <c r="D196" s="206"/>
      <c r="E196" s="206"/>
      <c r="F196" s="206"/>
      <c r="G196" s="206"/>
      <c r="H196" s="206"/>
      <c r="I196" s="206"/>
      <c r="J196" s="206"/>
      <c r="K196" s="206"/>
      <c r="L196" s="206"/>
      <c r="M196" s="206"/>
      <c r="N196" s="206"/>
      <c r="O196" s="208">
        <f t="shared" si="13"/>
        <v>0</v>
      </c>
      <c r="R196" s="163"/>
    </row>
    <row r="197" spans="1:18" ht="18.75">
      <c r="A197" s="204" t="s">
        <v>588</v>
      </c>
      <c r="B197" s="206"/>
      <c r="C197" s="206"/>
      <c r="D197" s="206"/>
      <c r="E197" s="206"/>
      <c r="F197" s="206"/>
      <c r="G197" s="206"/>
      <c r="H197" s="206"/>
      <c r="I197" s="206"/>
      <c r="J197" s="206"/>
      <c r="K197" s="206"/>
      <c r="L197" s="206"/>
      <c r="M197" s="206">
        <f t="shared" si="12"/>
        <v>0</v>
      </c>
      <c r="N197" s="206"/>
      <c r="O197" s="208">
        <f t="shared" si="13"/>
        <v>0</v>
      </c>
      <c r="R197" s="163"/>
    </row>
    <row r="198" spans="1:18" ht="18.75">
      <c r="A198" s="204" t="s">
        <v>678</v>
      </c>
      <c r="B198" s="206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  <c r="N198" s="206"/>
      <c r="O198" s="208"/>
      <c r="R198" s="163"/>
    </row>
    <row r="199" spans="1:22" ht="18" customHeight="1">
      <c r="A199" s="204" t="s">
        <v>578</v>
      </c>
      <c r="B199" s="206"/>
      <c r="C199" s="206"/>
      <c r="D199" s="206"/>
      <c r="E199" s="206"/>
      <c r="F199" s="206"/>
      <c r="G199" s="206"/>
      <c r="H199" s="206"/>
      <c r="I199" s="206"/>
      <c r="J199" s="206"/>
      <c r="K199" s="206"/>
      <c r="L199" s="206"/>
      <c r="M199" s="206">
        <f>SUM(H199:L199)</f>
        <v>0</v>
      </c>
      <c r="N199" s="206"/>
      <c r="O199" s="208">
        <f>G199+M199+N199</f>
        <v>0</v>
      </c>
      <c r="Q199" s="154" t="s">
        <v>511</v>
      </c>
      <c r="R199" s="163"/>
      <c r="S199" s="170">
        <v>4542950</v>
      </c>
      <c r="T199" s="170">
        <f>S199*2</f>
        <v>9085900</v>
      </c>
      <c r="U199" s="170">
        <v>9831400</v>
      </c>
      <c r="V199" s="170">
        <f>U199-T199</f>
        <v>745500</v>
      </c>
    </row>
    <row r="200" spans="1:20" ht="18.75">
      <c r="A200" s="204" t="s">
        <v>579</v>
      </c>
      <c r="B200" s="206"/>
      <c r="C200" s="206"/>
      <c r="D200" s="206"/>
      <c r="E200" s="206"/>
      <c r="F200" s="206"/>
      <c r="G200" s="206"/>
      <c r="H200" s="206"/>
      <c r="I200" s="206"/>
      <c r="J200" s="206"/>
      <c r="K200" s="206"/>
      <c r="L200" s="206"/>
      <c r="M200" s="206">
        <f>SUM(H200:L200)</f>
        <v>0</v>
      </c>
      <c r="N200" s="206"/>
      <c r="O200" s="208">
        <f>G200+M200+N200</f>
        <v>0</v>
      </c>
      <c r="R200" s="163"/>
      <c r="T200" s="162">
        <f>SUM(T143:T199)</f>
        <v>10779750</v>
      </c>
    </row>
    <row r="201" spans="1:18" ht="18.75">
      <c r="A201" s="204" t="s">
        <v>580</v>
      </c>
      <c r="B201" s="206"/>
      <c r="C201" s="206"/>
      <c r="D201" s="206"/>
      <c r="E201" s="206"/>
      <c r="F201" s="206"/>
      <c r="G201" s="206"/>
      <c r="H201" s="206"/>
      <c r="I201" s="206"/>
      <c r="J201" s="206"/>
      <c r="K201" s="206"/>
      <c r="L201" s="206"/>
      <c r="M201" s="206">
        <f>SUM(H201:L201)</f>
        <v>0</v>
      </c>
      <c r="N201" s="206"/>
      <c r="O201" s="208"/>
      <c r="R201" s="163"/>
    </row>
    <row r="202" spans="1:18" ht="18.75">
      <c r="A202" s="204" t="s">
        <v>643</v>
      </c>
      <c r="B202" s="206"/>
      <c r="C202" s="206"/>
      <c r="D202" s="206"/>
      <c r="E202" s="206"/>
      <c r="F202" s="206"/>
      <c r="G202" s="206"/>
      <c r="H202" s="206"/>
      <c r="I202" s="206"/>
      <c r="J202" s="206"/>
      <c r="K202" s="206"/>
      <c r="L202" s="206"/>
      <c r="M202" s="206"/>
      <c r="N202" s="206"/>
      <c r="O202" s="208">
        <f>G202+M202+N202</f>
        <v>0</v>
      </c>
      <c r="R202" s="163"/>
    </row>
    <row r="203" spans="1:18" ht="18.75">
      <c r="A203" s="204" t="s">
        <v>683</v>
      </c>
      <c r="B203" s="206"/>
      <c r="C203" s="206"/>
      <c r="D203" s="206"/>
      <c r="E203" s="206"/>
      <c r="F203" s="206"/>
      <c r="G203" s="206"/>
      <c r="H203" s="206"/>
      <c r="I203" s="206"/>
      <c r="J203" s="206"/>
      <c r="K203" s="206"/>
      <c r="L203" s="206">
        <f>1895*2000</f>
        <v>3790000</v>
      </c>
      <c r="M203" s="206"/>
      <c r="N203" s="206"/>
      <c r="O203" s="208"/>
      <c r="R203" s="183"/>
    </row>
    <row r="204" spans="1:18" ht="18.75">
      <c r="A204" s="204" t="s">
        <v>684</v>
      </c>
      <c r="B204" s="206"/>
      <c r="C204" s="206"/>
      <c r="D204" s="206"/>
      <c r="E204" s="206"/>
      <c r="F204" s="206"/>
      <c r="G204" s="206"/>
      <c r="H204" s="206"/>
      <c r="I204" s="206"/>
      <c r="J204" s="206"/>
      <c r="K204" s="206"/>
      <c r="L204" s="206">
        <f>1895*460</f>
        <v>871700</v>
      </c>
      <c r="M204" s="206"/>
      <c r="N204" s="206"/>
      <c r="O204" s="208"/>
      <c r="R204" s="183"/>
    </row>
    <row r="205" spans="1:18" ht="18.75">
      <c r="A205" s="204" t="s">
        <v>685</v>
      </c>
      <c r="B205" s="206"/>
      <c r="C205" s="206"/>
      <c r="D205" s="206"/>
      <c r="E205" s="206"/>
      <c r="F205" s="206"/>
      <c r="G205" s="206"/>
      <c r="H205" s="206"/>
      <c r="I205" s="206"/>
      <c r="J205" s="206"/>
      <c r="K205" s="206"/>
      <c r="L205" s="206">
        <f>1895*900</f>
        <v>1705500</v>
      </c>
      <c r="M205" s="206"/>
      <c r="N205" s="206"/>
      <c r="O205" s="208"/>
      <c r="Q205" s="162">
        <f>SUM(L203:L205)</f>
        <v>6367200</v>
      </c>
      <c r="R205" s="183"/>
    </row>
    <row r="206" spans="1:18" ht="18.75">
      <c r="A206" s="209" t="s">
        <v>686</v>
      </c>
      <c r="B206" s="210"/>
      <c r="C206" s="210"/>
      <c r="D206" s="231" t="s">
        <v>548</v>
      </c>
      <c r="E206" s="229"/>
      <c r="F206" s="229"/>
      <c r="G206" s="229"/>
      <c r="H206" s="229"/>
      <c r="I206" s="229"/>
      <c r="J206" s="229"/>
      <c r="K206" s="210"/>
      <c r="L206" s="210"/>
      <c r="M206" s="210"/>
      <c r="N206" s="210"/>
      <c r="O206" s="208"/>
      <c r="R206" s="183"/>
    </row>
    <row r="207" spans="1:18" ht="18.75">
      <c r="A207" s="204" t="s">
        <v>638</v>
      </c>
      <c r="B207" s="206"/>
      <c r="C207" s="206"/>
      <c r="D207" s="206"/>
      <c r="E207" s="206"/>
      <c r="F207" s="206"/>
      <c r="G207" s="206"/>
      <c r="H207" s="206"/>
      <c r="I207" s="206"/>
      <c r="J207" s="206"/>
      <c r="K207" s="206"/>
      <c r="L207" s="206"/>
      <c r="M207" s="206"/>
      <c r="N207" s="206"/>
      <c r="O207" s="208"/>
      <c r="R207" s="183"/>
    </row>
    <row r="208" spans="1:18" ht="18.75">
      <c r="A208" s="204" t="s">
        <v>581</v>
      </c>
      <c r="B208" s="206"/>
      <c r="C208" s="206"/>
      <c r="D208" s="206"/>
      <c r="E208" s="206"/>
      <c r="F208" s="206"/>
      <c r="G208" s="206"/>
      <c r="H208" s="206"/>
      <c r="I208" s="206"/>
      <c r="J208" s="206"/>
      <c r="K208" s="206"/>
      <c r="L208" s="206"/>
      <c r="M208" s="206">
        <f>SUM(H208:L208)</f>
        <v>0</v>
      </c>
      <c r="N208" s="206"/>
      <c r="O208" s="208">
        <f>G208+M208+N208</f>
        <v>0</v>
      </c>
      <c r="R208" s="183"/>
    </row>
    <row r="209" spans="1:18" ht="18.75">
      <c r="A209" s="232" t="s">
        <v>293</v>
      </c>
      <c r="B209" s="212"/>
      <c r="C209" s="212"/>
      <c r="D209" s="212"/>
      <c r="E209" s="212"/>
      <c r="F209" s="212"/>
      <c r="G209" s="212"/>
      <c r="H209" s="212"/>
      <c r="I209" s="212"/>
      <c r="J209" s="212"/>
      <c r="K209" s="212"/>
      <c r="L209" s="212"/>
      <c r="M209" s="212"/>
      <c r="N209" s="212"/>
      <c r="O209" s="212"/>
      <c r="R209" s="160"/>
    </row>
    <row r="210" spans="1:18" ht="18.75">
      <c r="A210" s="209" t="s">
        <v>564</v>
      </c>
      <c r="B210" s="209"/>
      <c r="C210" s="209"/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206"/>
      <c r="O210" s="208"/>
      <c r="R210" s="163"/>
    </row>
    <row r="211" spans="1:18" ht="0.75" customHeight="1">
      <c r="A211" s="233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6">
        <f aca="true" t="shared" si="14" ref="M211:M218">SUM(H211:L211)</f>
        <v>0</v>
      </c>
      <c r="N211" s="205"/>
      <c r="O211" s="208">
        <f aca="true" t="shared" si="15" ref="O211:O218">G211+M211+N211</f>
        <v>0</v>
      </c>
      <c r="R211" s="161"/>
    </row>
    <row r="212" spans="1:18" ht="18.75" hidden="1">
      <c r="A212" s="233"/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6">
        <f t="shared" si="14"/>
        <v>0</v>
      </c>
      <c r="N212" s="205"/>
      <c r="O212" s="208">
        <f t="shared" si="15"/>
        <v>0</v>
      </c>
      <c r="R212" s="161"/>
    </row>
    <row r="213" spans="1:18" ht="18.75">
      <c r="A213" s="204" t="s">
        <v>582</v>
      </c>
      <c r="B213" s="206"/>
      <c r="C213" s="206"/>
      <c r="D213" s="206"/>
      <c r="E213" s="206"/>
      <c r="F213" s="206"/>
      <c r="G213" s="206"/>
      <c r="H213" s="206"/>
      <c r="I213" s="206"/>
      <c r="J213" s="206"/>
      <c r="K213" s="206"/>
      <c r="L213" s="206"/>
      <c r="M213" s="206">
        <f t="shared" si="14"/>
        <v>0</v>
      </c>
      <c r="N213" s="206"/>
      <c r="O213" s="208">
        <f t="shared" si="15"/>
        <v>0</v>
      </c>
      <c r="R213" s="163"/>
    </row>
    <row r="214" spans="1:18" ht="18.75">
      <c r="A214" s="204" t="s">
        <v>503</v>
      </c>
      <c r="B214" s="206"/>
      <c r="C214" s="206"/>
      <c r="D214" s="206"/>
      <c r="E214" s="206"/>
      <c r="F214" s="206"/>
      <c r="G214" s="206"/>
      <c r="H214" s="206"/>
      <c r="I214" s="206"/>
      <c r="J214" s="210"/>
      <c r="K214" s="206"/>
      <c r="L214" s="206"/>
      <c r="M214" s="206">
        <f t="shared" si="14"/>
        <v>0</v>
      </c>
      <c r="N214" s="206"/>
      <c r="O214" s="208">
        <f t="shared" si="15"/>
        <v>0</v>
      </c>
      <c r="R214" s="163"/>
    </row>
    <row r="215" spans="1:18" ht="18.75">
      <c r="A215" s="204" t="s">
        <v>614</v>
      </c>
      <c r="B215" s="206"/>
      <c r="C215" s="206"/>
      <c r="D215" s="206"/>
      <c r="E215" s="206"/>
      <c r="F215" s="206"/>
      <c r="G215" s="206"/>
      <c r="H215" s="206"/>
      <c r="I215" s="206"/>
      <c r="J215" s="206"/>
      <c r="K215" s="206"/>
      <c r="L215" s="206"/>
      <c r="M215" s="206">
        <f t="shared" si="14"/>
        <v>0</v>
      </c>
      <c r="N215" s="206"/>
      <c r="O215" s="208">
        <f t="shared" si="15"/>
        <v>0</v>
      </c>
      <c r="R215" s="163"/>
    </row>
    <row r="216" spans="1:18" ht="18.75">
      <c r="A216" s="204" t="s">
        <v>613</v>
      </c>
      <c r="B216" s="206"/>
      <c r="C216" s="206"/>
      <c r="D216" s="206"/>
      <c r="E216" s="206"/>
      <c r="F216" s="206"/>
      <c r="G216" s="206"/>
      <c r="H216" s="206"/>
      <c r="I216" s="206"/>
      <c r="J216" s="206"/>
      <c r="K216" s="206"/>
      <c r="L216" s="206"/>
      <c r="M216" s="206">
        <f t="shared" si="14"/>
        <v>0</v>
      </c>
      <c r="N216" s="206"/>
      <c r="O216" s="208">
        <f t="shared" si="15"/>
        <v>0</v>
      </c>
      <c r="R216" s="163"/>
    </row>
    <row r="217" spans="1:21" ht="18.75">
      <c r="A217" s="204" t="s">
        <v>589</v>
      </c>
      <c r="B217" s="206"/>
      <c r="C217" s="206"/>
      <c r="D217" s="206"/>
      <c r="E217" s="206"/>
      <c r="F217" s="206"/>
      <c r="G217" s="206"/>
      <c r="H217" s="206"/>
      <c r="I217" s="206"/>
      <c r="J217" s="206"/>
      <c r="K217" s="206"/>
      <c r="L217" s="206"/>
      <c r="M217" s="206">
        <f t="shared" si="14"/>
        <v>0</v>
      </c>
      <c r="N217" s="206"/>
      <c r="O217" s="208">
        <f t="shared" si="15"/>
        <v>0</v>
      </c>
      <c r="R217" s="163"/>
      <c r="S217" s="154" t="s">
        <v>523</v>
      </c>
      <c r="U217" s="170">
        <v>30000</v>
      </c>
    </row>
    <row r="218" spans="1:18" ht="18.75">
      <c r="A218" s="204" t="s">
        <v>612</v>
      </c>
      <c r="B218" s="206"/>
      <c r="C218" s="206"/>
      <c r="D218" s="206"/>
      <c r="E218" s="206"/>
      <c r="F218" s="206"/>
      <c r="G218" s="206"/>
      <c r="H218" s="206"/>
      <c r="I218" s="206"/>
      <c r="J218" s="206"/>
      <c r="K218" s="206"/>
      <c r="L218" s="206"/>
      <c r="M218" s="206">
        <f t="shared" si="14"/>
        <v>0</v>
      </c>
      <c r="N218" s="206"/>
      <c r="O218" s="208">
        <f t="shared" si="15"/>
        <v>0</v>
      </c>
      <c r="R218" s="163"/>
    </row>
    <row r="219" spans="1:18" ht="18.75">
      <c r="A219" s="211" t="s">
        <v>346</v>
      </c>
      <c r="B219" s="212"/>
      <c r="C219" s="212"/>
      <c r="D219" s="212"/>
      <c r="E219" s="212"/>
      <c r="F219" s="212"/>
      <c r="G219" s="212"/>
      <c r="H219" s="212"/>
      <c r="I219" s="212"/>
      <c r="J219" s="212"/>
      <c r="K219" s="212"/>
      <c r="L219" s="212"/>
      <c r="M219" s="212"/>
      <c r="N219" s="212"/>
      <c r="O219" s="212"/>
      <c r="R219" s="160"/>
    </row>
    <row r="220" spans="1:20" ht="18.75">
      <c r="A220" s="256" t="s">
        <v>497</v>
      </c>
      <c r="B220" s="257"/>
      <c r="C220" s="257"/>
      <c r="D220" s="257"/>
      <c r="E220" s="257"/>
      <c r="F220" s="257"/>
      <c r="G220" s="257"/>
      <c r="H220" s="257"/>
      <c r="I220" s="257"/>
      <c r="J220" s="257"/>
      <c r="K220" s="257"/>
      <c r="L220" s="257"/>
      <c r="M220" s="257">
        <f>SUM(H220:L220)</f>
        <v>0</v>
      </c>
      <c r="N220" s="258">
        <v>828311</v>
      </c>
      <c r="O220" s="259">
        <f>G220+M220+N220</f>
        <v>828311</v>
      </c>
      <c r="R220" s="184">
        <v>2000000</v>
      </c>
      <c r="T220" s="154" t="s">
        <v>509</v>
      </c>
    </row>
    <row r="221" spans="1:23" ht="18.75">
      <c r="A221" s="260" t="s">
        <v>496</v>
      </c>
      <c r="B221" s="261">
        <f>SUM(B9:B220)</f>
        <v>3264513</v>
      </c>
      <c r="C221" s="261">
        <f>SUM(C9:C220)</f>
        <v>6375096</v>
      </c>
      <c r="D221" s="261">
        <f>SUM(D9:D220)</f>
        <v>0</v>
      </c>
      <c r="E221" s="261">
        <f>SUM(E9:E220)</f>
        <v>0</v>
      </c>
      <c r="F221" s="261">
        <f>SUM(F9:F220)</f>
        <v>0</v>
      </c>
      <c r="G221" s="261">
        <f>B221+C221</f>
        <v>9639609</v>
      </c>
      <c r="H221" s="261">
        <f>SUM(H9:H220)</f>
        <v>0</v>
      </c>
      <c r="I221" s="261">
        <f>SUM(I9:I220)</f>
        <v>10429640</v>
      </c>
      <c r="J221" s="261">
        <f>SUM(J9:J220)</f>
        <v>2004250</v>
      </c>
      <c r="K221" s="261">
        <f>SUM(K9:K220)</f>
        <v>0</v>
      </c>
      <c r="L221" s="261">
        <f>SUM(L9:L220)</f>
        <v>6367200</v>
      </c>
      <c r="M221" s="261">
        <f>SUM(I221:L221)</f>
        <v>18801090</v>
      </c>
      <c r="N221" s="261">
        <f>SUM(N9:N220)</f>
        <v>10056669.620000001</v>
      </c>
      <c r="O221" s="261">
        <f>G221+M221+N221</f>
        <v>38497368.620000005</v>
      </c>
      <c r="P221" s="176"/>
      <c r="Q221" s="177">
        <f>O221-N221</f>
        <v>28440699.000000004</v>
      </c>
      <c r="R221" s="187">
        <f>SUM(R9:R220)</f>
        <v>9886902</v>
      </c>
      <c r="S221" s="177">
        <f>N221</f>
        <v>10056669.620000001</v>
      </c>
      <c r="T221" s="177">
        <f>G221</f>
        <v>9639609</v>
      </c>
      <c r="U221" s="178"/>
      <c r="W221" s="155"/>
    </row>
    <row r="222" spans="1:106" s="186" customFormat="1" ht="18.75">
      <c r="A222" s="234" t="s">
        <v>639</v>
      </c>
      <c r="B222" s="236">
        <v>3264513</v>
      </c>
      <c r="C222" s="236">
        <v>6375096</v>
      </c>
      <c r="D222" s="235"/>
      <c r="E222" s="235"/>
      <c r="F222" s="235"/>
      <c r="G222" s="236">
        <f>B222+C222</f>
        <v>9639609</v>
      </c>
      <c r="H222" s="235"/>
      <c r="I222" s="236">
        <v>10429640</v>
      </c>
      <c r="J222" s="236">
        <v>2004250</v>
      </c>
      <c r="K222" s="235"/>
      <c r="L222" s="236">
        <v>6367200</v>
      </c>
      <c r="M222" s="236">
        <f>SUM(I222:L222)</f>
        <v>18801090</v>
      </c>
      <c r="N222" s="236">
        <v>10056670</v>
      </c>
      <c r="O222" s="236">
        <f>G222+M222+N222</f>
        <v>38497369</v>
      </c>
      <c r="R222" s="190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7"/>
      <c r="BQ222" s="197"/>
      <c r="BR222" s="197"/>
      <c r="BS222" s="197"/>
      <c r="BT222" s="197"/>
      <c r="BU222" s="197"/>
      <c r="BV222" s="197"/>
      <c r="BW222" s="197"/>
      <c r="BX222" s="197"/>
      <c r="BY222" s="197"/>
      <c r="BZ222" s="197"/>
      <c r="CA222" s="197"/>
      <c r="CB222" s="197"/>
      <c r="CC222" s="197"/>
      <c r="CD222" s="197"/>
      <c r="CE222" s="197"/>
      <c r="CF222" s="197"/>
      <c r="CG222" s="197"/>
      <c r="CH222" s="197"/>
      <c r="CI222" s="197"/>
      <c r="CJ222" s="197"/>
      <c r="CK222" s="197"/>
      <c r="CL222" s="197"/>
      <c r="CM222" s="197"/>
      <c r="CN222" s="197"/>
      <c r="CO222" s="197"/>
      <c r="CP222" s="197"/>
      <c r="CQ222" s="197"/>
      <c r="CR222" s="197"/>
      <c r="CS222" s="197"/>
      <c r="CT222" s="197"/>
      <c r="CU222" s="197"/>
      <c r="CV222" s="197"/>
      <c r="CW222" s="197"/>
      <c r="CX222" s="197"/>
      <c r="CY222" s="197"/>
      <c r="CZ222" s="197"/>
      <c r="DA222" s="197"/>
      <c r="DB222" s="197"/>
    </row>
    <row r="223" spans="1:18" s="186" customFormat="1" ht="18.75">
      <c r="A223" s="192" t="s">
        <v>549</v>
      </c>
      <c r="B223" s="191">
        <f>B222-B221</f>
        <v>0</v>
      </c>
      <c r="C223" s="191">
        <f>C222-C221</f>
        <v>0</v>
      </c>
      <c r="D223" s="191">
        <f>D222-D221</f>
        <v>0</v>
      </c>
      <c r="E223" s="191">
        <f>E222-E221</f>
        <v>0</v>
      </c>
      <c r="F223" s="191">
        <f>F222-F221</f>
        <v>0</v>
      </c>
      <c r="G223" s="189">
        <f>SUM(B223:D223)</f>
        <v>0</v>
      </c>
      <c r="H223" s="191">
        <f>H222-H221</f>
        <v>0</v>
      </c>
      <c r="I223" s="191">
        <f>I222-I221</f>
        <v>0</v>
      </c>
      <c r="J223" s="191">
        <f>J222-J221</f>
        <v>0</v>
      </c>
      <c r="K223" s="191">
        <f>K222-K221</f>
        <v>0</v>
      </c>
      <c r="L223" s="191">
        <f>L222-L221</f>
        <v>0</v>
      </c>
      <c r="M223" s="189">
        <f>SUM(I223:L223)</f>
        <v>0</v>
      </c>
      <c r="N223" s="191">
        <f>N222-N221</f>
        <v>0.3799999989569187</v>
      </c>
      <c r="O223" s="189">
        <f>G223+M223+N223</f>
        <v>0.3799999989569187</v>
      </c>
      <c r="R223" s="191"/>
    </row>
    <row r="224" spans="1:18" s="186" customFormat="1" ht="18.75">
      <c r="A224" s="192"/>
      <c r="B224" s="191"/>
      <c r="C224" s="191"/>
      <c r="D224" s="191"/>
      <c r="E224" s="191"/>
      <c r="F224" s="191"/>
      <c r="G224" s="189"/>
      <c r="H224" s="191"/>
      <c r="I224" s="191"/>
      <c r="J224" s="191"/>
      <c r="K224" s="191"/>
      <c r="L224" s="191"/>
      <c r="M224" s="189"/>
      <c r="N224" s="191"/>
      <c r="O224" s="189"/>
      <c r="R224" s="191"/>
    </row>
    <row r="225" spans="1:18" s="186" customFormat="1" ht="21">
      <c r="A225" s="322" t="s">
        <v>640</v>
      </c>
      <c r="B225" s="322"/>
      <c r="C225" s="322"/>
      <c r="D225" s="322"/>
      <c r="E225" s="322"/>
      <c r="F225" s="322"/>
      <c r="G225" s="322"/>
      <c r="H225" s="322"/>
      <c r="I225" s="322"/>
      <c r="J225" s="322"/>
      <c r="K225" s="322"/>
      <c r="L225" s="322"/>
      <c r="M225" s="322"/>
      <c r="N225" s="322"/>
      <c r="O225" s="322"/>
      <c r="R225" s="191"/>
    </row>
    <row r="226" spans="1:18" s="186" customFormat="1" ht="18.75">
      <c r="A226" s="186" t="s">
        <v>287</v>
      </c>
      <c r="B226" s="189">
        <f aca="true" t="shared" si="16" ref="B226:O226">SUM(B9:B27)</f>
        <v>0</v>
      </c>
      <c r="C226" s="189">
        <f t="shared" si="16"/>
        <v>2687520</v>
      </c>
      <c r="D226" s="189">
        <f t="shared" si="16"/>
        <v>0</v>
      </c>
      <c r="E226" s="189">
        <f t="shared" si="16"/>
        <v>0</v>
      </c>
      <c r="F226" s="189">
        <f t="shared" si="16"/>
        <v>0</v>
      </c>
      <c r="G226" s="189">
        <f t="shared" si="16"/>
        <v>2687520</v>
      </c>
      <c r="H226" s="189">
        <f t="shared" si="16"/>
        <v>0</v>
      </c>
      <c r="I226" s="189">
        <f t="shared" si="16"/>
        <v>6678920</v>
      </c>
      <c r="J226" s="189">
        <f t="shared" si="16"/>
        <v>0</v>
      </c>
      <c r="K226" s="189">
        <f t="shared" si="16"/>
        <v>0</v>
      </c>
      <c r="L226" s="189">
        <f t="shared" si="16"/>
        <v>0</v>
      </c>
      <c r="M226" s="189">
        <f t="shared" si="16"/>
        <v>6678920</v>
      </c>
      <c r="N226" s="189">
        <f t="shared" si="16"/>
        <v>3121740</v>
      </c>
      <c r="O226" s="189">
        <f t="shared" si="16"/>
        <v>12488180</v>
      </c>
      <c r="R226" s="191"/>
    </row>
    <row r="227" spans="1:18" s="186" customFormat="1" ht="18.75">
      <c r="A227" s="193" t="s">
        <v>338</v>
      </c>
      <c r="B227" s="189"/>
      <c r="C227" s="189"/>
      <c r="D227" s="189"/>
      <c r="E227" s="189"/>
      <c r="F227" s="189"/>
      <c r="G227" s="189"/>
      <c r="H227" s="189"/>
      <c r="I227" s="189"/>
      <c r="J227" s="189"/>
      <c r="K227" s="189"/>
      <c r="L227" s="189"/>
      <c r="M227" s="189"/>
      <c r="N227" s="189"/>
      <c r="O227" s="189"/>
      <c r="R227" s="191"/>
    </row>
    <row r="228" spans="1:18" s="186" customFormat="1" ht="18.75">
      <c r="A228" s="193" t="s">
        <v>342</v>
      </c>
      <c r="B228" s="189">
        <f aca="true" t="shared" si="17" ref="B228:O228">SUM(B30:B35)</f>
        <v>1800000</v>
      </c>
      <c r="C228" s="189">
        <f t="shared" si="17"/>
        <v>1849900</v>
      </c>
      <c r="D228" s="189">
        <f t="shared" si="17"/>
        <v>0</v>
      </c>
      <c r="E228" s="189">
        <f t="shared" si="17"/>
        <v>0</v>
      </c>
      <c r="F228" s="189">
        <f t="shared" si="17"/>
        <v>0</v>
      </c>
      <c r="G228" s="189">
        <f t="shared" si="17"/>
        <v>3649900</v>
      </c>
      <c r="H228" s="189">
        <f t="shared" si="17"/>
        <v>0</v>
      </c>
      <c r="I228" s="189">
        <f t="shared" si="17"/>
        <v>1274400</v>
      </c>
      <c r="J228" s="189">
        <f t="shared" si="17"/>
        <v>0</v>
      </c>
      <c r="K228" s="189">
        <f t="shared" si="17"/>
        <v>0</v>
      </c>
      <c r="L228" s="189">
        <f t="shared" si="17"/>
        <v>0</v>
      </c>
      <c r="M228" s="189">
        <f t="shared" si="17"/>
        <v>1274400</v>
      </c>
      <c r="N228" s="189">
        <f t="shared" si="17"/>
        <v>1425600</v>
      </c>
      <c r="O228" s="189">
        <f t="shared" si="17"/>
        <v>6349900</v>
      </c>
      <c r="R228" s="191"/>
    </row>
    <row r="229" spans="1:18" s="186" customFormat="1" ht="18.75">
      <c r="A229" s="193" t="s">
        <v>343</v>
      </c>
      <c r="B229" s="189">
        <f aca="true" t="shared" si="18" ref="B229:O229">SUM(B37:B44)</f>
        <v>0</v>
      </c>
      <c r="C229" s="189">
        <f t="shared" si="18"/>
        <v>394576</v>
      </c>
      <c r="D229" s="189">
        <f t="shared" si="18"/>
        <v>0</v>
      </c>
      <c r="E229" s="189">
        <f t="shared" si="18"/>
        <v>0</v>
      </c>
      <c r="F229" s="189">
        <f t="shared" si="18"/>
        <v>0</v>
      </c>
      <c r="G229" s="189">
        <f t="shared" si="18"/>
        <v>605289</v>
      </c>
      <c r="H229" s="189">
        <f t="shared" si="18"/>
        <v>0</v>
      </c>
      <c r="I229" s="189">
        <f t="shared" si="18"/>
        <v>644696</v>
      </c>
      <c r="J229" s="189">
        <f t="shared" si="18"/>
        <v>48250</v>
      </c>
      <c r="K229" s="189">
        <f t="shared" si="18"/>
        <v>0</v>
      </c>
      <c r="L229" s="189">
        <f t="shared" si="18"/>
        <v>0</v>
      </c>
      <c r="M229" s="189">
        <f t="shared" si="18"/>
        <v>692946</v>
      </c>
      <c r="N229" s="189">
        <f t="shared" si="18"/>
        <v>300345</v>
      </c>
      <c r="O229" s="189">
        <f t="shared" si="18"/>
        <v>1598580</v>
      </c>
      <c r="R229" s="191"/>
    </row>
    <row r="230" spans="1:18" s="186" customFormat="1" ht="18.75">
      <c r="A230" s="193" t="s">
        <v>642</v>
      </c>
      <c r="B230" s="189">
        <f aca="true" t="shared" si="19" ref="B230:O230">SUM(B46:B58)</f>
        <v>1464513</v>
      </c>
      <c r="C230" s="189">
        <f t="shared" si="19"/>
        <v>925000</v>
      </c>
      <c r="D230" s="189">
        <f t="shared" si="19"/>
        <v>0</v>
      </c>
      <c r="E230" s="189">
        <f t="shared" si="19"/>
        <v>0</v>
      </c>
      <c r="F230" s="189">
        <f t="shared" si="19"/>
        <v>0</v>
      </c>
      <c r="G230" s="189">
        <f t="shared" si="19"/>
        <v>2389513</v>
      </c>
      <c r="H230" s="189">
        <f t="shared" si="19"/>
        <v>0</v>
      </c>
      <c r="I230" s="189">
        <f t="shared" si="19"/>
        <v>411624</v>
      </c>
      <c r="J230" s="189">
        <f t="shared" si="19"/>
        <v>10000</v>
      </c>
      <c r="K230" s="189">
        <f t="shared" si="19"/>
        <v>0</v>
      </c>
      <c r="L230" s="189">
        <f t="shared" si="19"/>
        <v>0</v>
      </c>
      <c r="M230" s="189">
        <f t="shared" si="19"/>
        <v>421624</v>
      </c>
      <c r="N230" s="189">
        <f t="shared" si="19"/>
        <v>1673610</v>
      </c>
      <c r="O230" s="189">
        <f t="shared" si="19"/>
        <v>4484747</v>
      </c>
      <c r="R230" s="191"/>
    </row>
    <row r="231" spans="1:26" s="186" customFormat="1" ht="18.75">
      <c r="A231" s="193" t="s">
        <v>439</v>
      </c>
      <c r="B231" s="189">
        <f aca="true" t="shared" si="20" ref="B231:Z231">SUM(B60:B64)</f>
        <v>0</v>
      </c>
      <c r="C231" s="189">
        <f t="shared" si="20"/>
        <v>488100</v>
      </c>
      <c r="D231" s="189">
        <f t="shared" si="20"/>
        <v>0</v>
      </c>
      <c r="E231" s="189">
        <f t="shared" si="20"/>
        <v>0</v>
      </c>
      <c r="F231" s="189">
        <f t="shared" si="20"/>
        <v>0</v>
      </c>
      <c r="G231" s="189">
        <f t="shared" si="20"/>
        <v>488100</v>
      </c>
      <c r="H231" s="189">
        <f t="shared" si="20"/>
        <v>0</v>
      </c>
      <c r="I231" s="189">
        <f t="shared" si="20"/>
        <v>1150000</v>
      </c>
      <c r="J231" s="189">
        <f t="shared" si="20"/>
        <v>150000</v>
      </c>
      <c r="K231" s="189">
        <f t="shared" si="20"/>
        <v>0</v>
      </c>
      <c r="L231" s="189">
        <f t="shared" si="20"/>
        <v>0</v>
      </c>
      <c r="M231" s="189">
        <f t="shared" si="20"/>
        <v>1300000</v>
      </c>
      <c r="N231" s="189">
        <f t="shared" si="20"/>
        <v>881063.62</v>
      </c>
      <c r="O231" s="189">
        <f t="shared" si="20"/>
        <v>2669163.62</v>
      </c>
      <c r="P231" s="189">
        <f t="shared" si="20"/>
        <v>0</v>
      </c>
      <c r="Q231" s="189">
        <f t="shared" si="20"/>
        <v>0</v>
      </c>
      <c r="R231" s="189">
        <f t="shared" si="20"/>
        <v>150000</v>
      </c>
      <c r="S231" s="189">
        <f t="shared" si="20"/>
        <v>83500</v>
      </c>
      <c r="T231" s="189">
        <f t="shared" si="20"/>
        <v>0</v>
      </c>
      <c r="U231" s="189">
        <f t="shared" si="20"/>
        <v>0</v>
      </c>
      <c r="V231" s="189">
        <f t="shared" si="20"/>
        <v>22</v>
      </c>
      <c r="W231" s="189">
        <f t="shared" si="20"/>
        <v>1800</v>
      </c>
      <c r="X231" s="189">
        <f t="shared" si="20"/>
        <v>12</v>
      </c>
      <c r="Y231" s="189">
        <f t="shared" si="20"/>
        <v>116600</v>
      </c>
      <c r="Z231" s="189">
        <f t="shared" si="20"/>
        <v>116600</v>
      </c>
    </row>
    <row r="232" spans="1:18" s="186" customFormat="1" ht="18.75">
      <c r="A232" s="193" t="s">
        <v>291</v>
      </c>
      <c r="B232" s="191">
        <f aca="true" t="shared" si="21" ref="B232:O232">SUM(B66:B70)</f>
        <v>0</v>
      </c>
      <c r="C232" s="191">
        <f t="shared" si="21"/>
        <v>0</v>
      </c>
      <c r="D232" s="191">
        <f t="shared" si="21"/>
        <v>0</v>
      </c>
      <c r="E232" s="191">
        <f t="shared" si="21"/>
        <v>0</v>
      </c>
      <c r="F232" s="191">
        <f t="shared" si="21"/>
        <v>0</v>
      </c>
      <c r="G232" s="191">
        <f t="shared" si="21"/>
        <v>0</v>
      </c>
      <c r="H232" s="191">
        <f t="shared" si="21"/>
        <v>0</v>
      </c>
      <c r="I232" s="191">
        <f t="shared" si="21"/>
        <v>0</v>
      </c>
      <c r="J232" s="191">
        <f t="shared" si="21"/>
        <v>0</v>
      </c>
      <c r="K232" s="191">
        <f t="shared" si="21"/>
        <v>0</v>
      </c>
      <c r="L232" s="191">
        <f t="shared" si="21"/>
        <v>0</v>
      </c>
      <c r="M232" s="191">
        <f t="shared" si="21"/>
        <v>0</v>
      </c>
      <c r="N232" s="191">
        <f t="shared" si="21"/>
        <v>1800000</v>
      </c>
      <c r="O232" s="191">
        <f t="shared" si="21"/>
        <v>1800000</v>
      </c>
      <c r="R232" s="191"/>
    </row>
    <row r="233" spans="1:18" s="186" customFormat="1" ht="18.75">
      <c r="A233" s="193" t="s">
        <v>465</v>
      </c>
      <c r="R233" s="191"/>
    </row>
    <row r="234" spans="1:18" s="186" customFormat="1" ht="18.75">
      <c r="A234" s="193" t="s">
        <v>466</v>
      </c>
      <c r="B234" s="191">
        <f aca="true" t="shared" si="22" ref="B234:O234">SUM(B73:B74)</f>
        <v>0</v>
      </c>
      <c r="C234" s="191">
        <f t="shared" si="22"/>
        <v>0</v>
      </c>
      <c r="D234" s="191">
        <f t="shared" si="22"/>
        <v>0</v>
      </c>
      <c r="E234" s="191">
        <f t="shared" si="22"/>
        <v>0</v>
      </c>
      <c r="F234" s="191">
        <f t="shared" si="22"/>
        <v>0</v>
      </c>
      <c r="G234" s="191">
        <f t="shared" si="22"/>
        <v>0</v>
      </c>
      <c r="H234" s="191">
        <f t="shared" si="22"/>
        <v>0</v>
      </c>
      <c r="I234" s="191">
        <f t="shared" si="22"/>
        <v>0</v>
      </c>
      <c r="J234" s="191">
        <f t="shared" si="22"/>
        <v>50000</v>
      </c>
      <c r="K234" s="191">
        <f t="shared" si="22"/>
        <v>0</v>
      </c>
      <c r="L234" s="191">
        <f t="shared" si="22"/>
        <v>0</v>
      </c>
      <c r="M234" s="191">
        <f t="shared" si="22"/>
        <v>50000</v>
      </c>
      <c r="N234" s="191">
        <f t="shared" si="22"/>
        <v>0</v>
      </c>
      <c r="O234" s="191">
        <f t="shared" si="22"/>
        <v>50000</v>
      </c>
      <c r="R234" s="191"/>
    </row>
    <row r="235" spans="1:18" s="186" customFormat="1" ht="18.75">
      <c r="A235" s="186" t="s">
        <v>468</v>
      </c>
      <c r="B235" s="191">
        <f aca="true" t="shared" si="23" ref="B235:O235">SUM(B76:B104)</f>
        <v>0</v>
      </c>
      <c r="C235" s="191">
        <f t="shared" si="23"/>
        <v>0</v>
      </c>
      <c r="D235" s="191">
        <f t="shared" si="23"/>
        <v>0</v>
      </c>
      <c r="E235" s="191">
        <f t="shared" si="23"/>
        <v>0</v>
      </c>
      <c r="F235" s="191">
        <f t="shared" si="23"/>
        <v>0</v>
      </c>
      <c r="G235" s="191">
        <f t="shared" si="23"/>
        <v>0</v>
      </c>
      <c r="H235" s="191">
        <f t="shared" si="23"/>
        <v>0</v>
      </c>
      <c r="I235" s="191">
        <f t="shared" si="23"/>
        <v>0</v>
      </c>
      <c r="J235" s="191">
        <f t="shared" si="23"/>
        <v>1288000</v>
      </c>
      <c r="K235" s="191">
        <f t="shared" si="23"/>
        <v>0</v>
      </c>
      <c r="L235" s="191">
        <f t="shared" si="23"/>
        <v>0</v>
      </c>
      <c r="M235" s="191">
        <f t="shared" si="23"/>
        <v>1288000</v>
      </c>
      <c r="N235" s="191">
        <f t="shared" si="23"/>
        <v>0</v>
      </c>
      <c r="O235" s="191">
        <f t="shared" si="23"/>
        <v>1293000</v>
      </c>
      <c r="R235" s="191"/>
    </row>
    <row r="236" spans="1:26" s="186" customFormat="1" ht="18.75">
      <c r="A236" s="193" t="s">
        <v>477</v>
      </c>
      <c r="B236" s="191">
        <f aca="true" t="shared" si="24" ref="B236:Z236">SUM(B106:B109)</f>
        <v>0</v>
      </c>
      <c r="C236" s="191">
        <f t="shared" si="24"/>
        <v>0</v>
      </c>
      <c r="D236" s="191">
        <f t="shared" si="24"/>
        <v>0</v>
      </c>
      <c r="E236" s="191">
        <f t="shared" si="24"/>
        <v>0</v>
      </c>
      <c r="F236" s="191">
        <f t="shared" si="24"/>
        <v>0</v>
      </c>
      <c r="G236" s="191">
        <f t="shared" si="24"/>
        <v>0</v>
      </c>
      <c r="H236" s="191">
        <f t="shared" si="24"/>
        <v>0</v>
      </c>
      <c r="I236" s="191">
        <f t="shared" si="24"/>
        <v>0</v>
      </c>
      <c r="J236" s="191">
        <f t="shared" si="24"/>
        <v>71000</v>
      </c>
      <c r="K236" s="191">
        <f t="shared" si="24"/>
        <v>0</v>
      </c>
      <c r="L236" s="191">
        <f t="shared" si="24"/>
        <v>0</v>
      </c>
      <c r="M236" s="191">
        <f t="shared" si="24"/>
        <v>71000</v>
      </c>
      <c r="N236" s="191">
        <f t="shared" si="24"/>
        <v>0</v>
      </c>
      <c r="O236" s="191">
        <f t="shared" si="24"/>
        <v>71000</v>
      </c>
      <c r="P236" s="191">
        <f t="shared" si="24"/>
        <v>0</v>
      </c>
      <c r="Q236" s="191">
        <f t="shared" si="24"/>
        <v>0</v>
      </c>
      <c r="R236" s="191">
        <f t="shared" si="24"/>
        <v>0</v>
      </c>
      <c r="S236" s="191">
        <f t="shared" si="24"/>
        <v>0</v>
      </c>
      <c r="T236" s="191">
        <f t="shared" si="24"/>
        <v>0</v>
      </c>
      <c r="U236" s="191">
        <f t="shared" si="24"/>
        <v>0</v>
      </c>
      <c r="V236" s="191">
        <f t="shared" si="24"/>
        <v>0</v>
      </c>
      <c r="W236" s="191">
        <f t="shared" si="24"/>
        <v>0</v>
      </c>
      <c r="X236" s="191">
        <f t="shared" si="24"/>
        <v>0</v>
      </c>
      <c r="Y236" s="191">
        <f t="shared" si="24"/>
        <v>0</v>
      </c>
      <c r="Z236" s="191">
        <f t="shared" si="24"/>
        <v>0</v>
      </c>
    </row>
    <row r="237" spans="1:29" s="186" customFormat="1" ht="21.75" customHeight="1">
      <c r="A237" s="247" t="s">
        <v>479</v>
      </c>
      <c r="B237" s="189">
        <f aca="true" t="shared" si="25" ref="B237:O237">SUM(B112:B119)</f>
        <v>0</v>
      </c>
      <c r="C237" s="189">
        <f t="shared" si="25"/>
        <v>0</v>
      </c>
      <c r="D237" s="189">
        <f t="shared" si="25"/>
        <v>0</v>
      </c>
      <c r="E237" s="189">
        <f t="shared" si="25"/>
        <v>0</v>
      </c>
      <c r="F237" s="189">
        <f t="shared" si="25"/>
        <v>0</v>
      </c>
      <c r="G237" s="189">
        <f t="shared" si="25"/>
        <v>0</v>
      </c>
      <c r="H237" s="189">
        <f t="shared" si="25"/>
        <v>0</v>
      </c>
      <c r="I237" s="189">
        <f t="shared" si="25"/>
        <v>0</v>
      </c>
      <c r="J237" s="189">
        <f t="shared" si="25"/>
        <v>150000</v>
      </c>
      <c r="K237" s="189">
        <f t="shared" si="25"/>
        <v>0</v>
      </c>
      <c r="L237" s="189">
        <f t="shared" si="25"/>
        <v>0</v>
      </c>
      <c r="M237" s="189">
        <f t="shared" si="25"/>
        <v>125000</v>
      </c>
      <c r="N237" s="189">
        <f t="shared" si="25"/>
        <v>25000</v>
      </c>
      <c r="O237" s="189">
        <f t="shared" si="25"/>
        <v>160000</v>
      </c>
      <c r="R237" s="191"/>
      <c r="AB237" s="189"/>
      <c r="AC237" s="189"/>
    </row>
    <row r="238" spans="1:29" s="186" customFormat="1" ht="23.25" customHeight="1">
      <c r="A238" s="186" t="s">
        <v>487</v>
      </c>
      <c r="B238" s="189">
        <f aca="true" t="shared" si="26" ref="B238:O238">SUM(B121:B136)</f>
        <v>0</v>
      </c>
      <c r="C238" s="189">
        <f t="shared" si="26"/>
        <v>30000</v>
      </c>
      <c r="D238" s="189">
        <f t="shared" si="26"/>
        <v>0</v>
      </c>
      <c r="E238" s="189">
        <f t="shared" si="26"/>
        <v>0</v>
      </c>
      <c r="F238" s="189">
        <f t="shared" si="26"/>
        <v>0</v>
      </c>
      <c r="G238" s="189">
        <f t="shared" si="26"/>
        <v>0</v>
      </c>
      <c r="H238" s="189">
        <f t="shared" si="26"/>
        <v>0</v>
      </c>
      <c r="I238" s="189">
        <f t="shared" si="26"/>
        <v>30000</v>
      </c>
      <c r="J238" s="189">
        <f t="shared" si="26"/>
        <v>198000</v>
      </c>
      <c r="K238" s="189">
        <f t="shared" si="26"/>
        <v>0</v>
      </c>
      <c r="L238" s="189">
        <f t="shared" si="26"/>
        <v>0</v>
      </c>
      <c r="M238" s="189">
        <f t="shared" si="26"/>
        <v>228000</v>
      </c>
      <c r="N238" s="189">
        <f t="shared" si="26"/>
        <v>1000</v>
      </c>
      <c r="O238" s="189">
        <f t="shared" si="26"/>
        <v>259000</v>
      </c>
      <c r="S238" s="191"/>
      <c r="AB238" s="189"/>
      <c r="AC238" s="189"/>
    </row>
    <row r="239" spans="1:29" s="186" customFormat="1" ht="21.75" customHeight="1">
      <c r="A239" s="248" t="s">
        <v>494</v>
      </c>
      <c r="B239" s="249">
        <f aca="true" t="shared" si="27" ref="B239:O239">SUM(B138:B142)</f>
        <v>0</v>
      </c>
      <c r="C239" s="249">
        <f t="shared" si="27"/>
        <v>0</v>
      </c>
      <c r="D239" s="249">
        <f t="shared" si="27"/>
        <v>0</v>
      </c>
      <c r="E239" s="249">
        <f t="shared" si="27"/>
        <v>0</v>
      </c>
      <c r="F239" s="249">
        <f t="shared" si="27"/>
        <v>0</v>
      </c>
      <c r="G239" s="249">
        <f t="shared" si="27"/>
        <v>0</v>
      </c>
      <c r="H239" s="249">
        <f t="shared" si="27"/>
        <v>0</v>
      </c>
      <c r="I239" s="249">
        <f t="shared" si="27"/>
        <v>225000</v>
      </c>
      <c r="J239" s="249">
        <f t="shared" si="27"/>
        <v>0</v>
      </c>
      <c r="K239" s="249">
        <f t="shared" si="27"/>
        <v>0</v>
      </c>
      <c r="L239" s="249">
        <f t="shared" si="27"/>
        <v>0</v>
      </c>
      <c r="M239" s="249">
        <f t="shared" si="27"/>
        <v>225000</v>
      </c>
      <c r="N239" s="249">
        <f t="shared" si="27"/>
        <v>0</v>
      </c>
      <c r="O239" s="249">
        <f t="shared" si="27"/>
        <v>225000</v>
      </c>
      <c r="AB239" s="189"/>
      <c r="AC239" s="189"/>
    </row>
    <row r="240" spans="1:29" s="186" customFormat="1" ht="18.75">
      <c r="A240" s="250" t="s">
        <v>641</v>
      </c>
      <c r="B240" s="251">
        <f aca="true" t="shared" si="28" ref="B240:O240">SUM(B144:B208)</f>
        <v>0</v>
      </c>
      <c r="C240" s="251">
        <f t="shared" si="28"/>
        <v>0</v>
      </c>
      <c r="D240" s="251">
        <f t="shared" si="28"/>
        <v>0</v>
      </c>
      <c r="E240" s="251">
        <f t="shared" si="28"/>
        <v>0</v>
      </c>
      <c r="F240" s="251">
        <f t="shared" si="28"/>
        <v>0</v>
      </c>
      <c r="G240" s="251">
        <f t="shared" si="28"/>
        <v>0</v>
      </c>
      <c r="H240" s="251">
        <f t="shared" si="28"/>
        <v>0</v>
      </c>
      <c r="I240" s="251">
        <f t="shared" si="28"/>
        <v>15000</v>
      </c>
      <c r="J240" s="251">
        <f t="shared" si="28"/>
        <v>39000</v>
      </c>
      <c r="K240" s="251">
        <f t="shared" si="28"/>
        <v>0</v>
      </c>
      <c r="L240" s="251">
        <f t="shared" si="28"/>
        <v>6367200</v>
      </c>
      <c r="M240" s="251">
        <f t="shared" si="28"/>
        <v>54000</v>
      </c>
      <c r="N240" s="251">
        <f t="shared" si="28"/>
        <v>0</v>
      </c>
      <c r="O240" s="251">
        <f t="shared" si="28"/>
        <v>39000</v>
      </c>
      <c r="S240" s="191"/>
      <c r="AB240" s="189"/>
      <c r="AC240" s="189"/>
    </row>
    <row r="241" spans="1:29" s="186" customFormat="1" ht="18.75">
      <c r="A241" s="252" t="s">
        <v>293</v>
      </c>
      <c r="B241" s="246">
        <f aca="true" t="shared" si="29" ref="B241:O241">SUM(B210:B218)</f>
        <v>0</v>
      </c>
      <c r="C241" s="246">
        <f t="shared" si="29"/>
        <v>0</v>
      </c>
      <c r="D241" s="246">
        <f t="shared" si="29"/>
        <v>0</v>
      </c>
      <c r="E241" s="246">
        <f t="shared" si="29"/>
        <v>0</v>
      </c>
      <c r="F241" s="246">
        <f t="shared" si="29"/>
        <v>0</v>
      </c>
      <c r="G241" s="246">
        <f t="shared" si="29"/>
        <v>0</v>
      </c>
      <c r="H241" s="246">
        <f t="shared" si="29"/>
        <v>0</v>
      </c>
      <c r="I241" s="246">
        <f t="shared" si="29"/>
        <v>0</v>
      </c>
      <c r="J241" s="246">
        <f t="shared" si="29"/>
        <v>0</v>
      </c>
      <c r="K241" s="246">
        <f t="shared" si="29"/>
        <v>0</v>
      </c>
      <c r="L241" s="246">
        <f t="shared" si="29"/>
        <v>0</v>
      </c>
      <c r="M241" s="246">
        <f t="shared" si="29"/>
        <v>0</v>
      </c>
      <c r="N241" s="246">
        <f t="shared" si="29"/>
        <v>0</v>
      </c>
      <c r="O241" s="246">
        <f t="shared" si="29"/>
        <v>0</v>
      </c>
      <c r="P241" s="186">
        <v>28</v>
      </c>
      <c r="Q241" s="186">
        <v>800</v>
      </c>
      <c r="S241" s="186">
        <v>12</v>
      </c>
      <c r="T241" s="186">
        <f>P241*Q241*S241</f>
        <v>268800</v>
      </c>
      <c r="U241" s="186" t="s">
        <v>507</v>
      </c>
      <c r="AB241" s="191"/>
      <c r="AC241" s="189"/>
    </row>
    <row r="242" spans="1:29" s="186" customFormat="1" ht="18.75">
      <c r="A242" s="253" t="s">
        <v>497</v>
      </c>
      <c r="B242" s="189">
        <f aca="true" t="shared" si="30" ref="B242:O242">B220</f>
        <v>0</v>
      </c>
      <c r="C242" s="189">
        <f t="shared" si="30"/>
        <v>0</v>
      </c>
      <c r="D242" s="189">
        <f t="shared" si="30"/>
        <v>0</v>
      </c>
      <c r="E242" s="189">
        <f t="shared" si="30"/>
        <v>0</v>
      </c>
      <c r="F242" s="189">
        <f t="shared" si="30"/>
        <v>0</v>
      </c>
      <c r="G242" s="189">
        <f t="shared" si="30"/>
        <v>0</v>
      </c>
      <c r="H242" s="189">
        <f t="shared" si="30"/>
        <v>0</v>
      </c>
      <c r="I242" s="189">
        <f t="shared" si="30"/>
        <v>0</v>
      </c>
      <c r="J242" s="189">
        <f t="shared" si="30"/>
        <v>0</v>
      </c>
      <c r="K242" s="189">
        <f t="shared" si="30"/>
        <v>0</v>
      </c>
      <c r="L242" s="189">
        <f t="shared" si="30"/>
        <v>0</v>
      </c>
      <c r="M242" s="189">
        <f t="shared" si="30"/>
        <v>0</v>
      </c>
      <c r="N242" s="189">
        <f t="shared" si="30"/>
        <v>828311</v>
      </c>
      <c r="O242" s="189">
        <f t="shared" si="30"/>
        <v>828311</v>
      </c>
      <c r="AB242" s="189"/>
      <c r="AC242" s="191"/>
    </row>
    <row r="243" spans="1:28" s="186" customFormat="1" ht="18.75">
      <c r="A243" s="254" t="s">
        <v>496</v>
      </c>
      <c r="B243" s="255">
        <f>SUM(B226:B242)</f>
        <v>3264513</v>
      </c>
      <c r="C243" s="255">
        <f aca="true" t="shared" si="31" ref="C243:N243">SUM(C226:C242)</f>
        <v>6375096</v>
      </c>
      <c r="D243" s="255">
        <f t="shared" si="31"/>
        <v>0</v>
      </c>
      <c r="E243" s="255">
        <f t="shared" si="31"/>
        <v>0</v>
      </c>
      <c r="F243" s="255">
        <f t="shared" si="31"/>
        <v>0</v>
      </c>
      <c r="G243" s="255">
        <f>B243+C243</f>
        <v>9639609</v>
      </c>
      <c r="H243" s="255">
        <f t="shared" si="31"/>
        <v>0</v>
      </c>
      <c r="I243" s="255">
        <f t="shared" si="31"/>
        <v>10429640</v>
      </c>
      <c r="J243" s="255">
        <f t="shared" si="31"/>
        <v>2004250</v>
      </c>
      <c r="K243" s="255">
        <f t="shared" si="31"/>
        <v>0</v>
      </c>
      <c r="L243" s="255">
        <f t="shared" si="31"/>
        <v>6367200</v>
      </c>
      <c r="M243" s="255">
        <f>SUM(I243:L243)</f>
        <v>18801090</v>
      </c>
      <c r="N243" s="255">
        <f t="shared" si="31"/>
        <v>10056669.620000001</v>
      </c>
      <c r="O243" s="255">
        <f>G243+M243+N243</f>
        <v>38497368.620000005</v>
      </c>
      <c r="AB243" s="191"/>
    </row>
    <row r="244" spans="1:28" s="186" customFormat="1" ht="24.75" customHeight="1">
      <c r="A244" s="188" t="s">
        <v>639</v>
      </c>
      <c r="B244" s="245">
        <f aca="true" t="shared" si="32" ref="B244:O244">B222</f>
        <v>3264513</v>
      </c>
      <c r="C244" s="245">
        <f t="shared" si="32"/>
        <v>6375096</v>
      </c>
      <c r="D244" s="245">
        <f t="shared" si="32"/>
        <v>0</v>
      </c>
      <c r="E244" s="245">
        <f t="shared" si="32"/>
        <v>0</v>
      </c>
      <c r="F244" s="245">
        <f t="shared" si="32"/>
        <v>0</v>
      </c>
      <c r="G244" s="245">
        <f t="shared" si="32"/>
        <v>9639609</v>
      </c>
      <c r="H244" s="245">
        <f t="shared" si="32"/>
        <v>0</v>
      </c>
      <c r="I244" s="245">
        <f t="shared" si="32"/>
        <v>10429640</v>
      </c>
      <c r="J244" s="245">
        <f t="shared" si="32"/>
        <v>2004250</v>
      </c>
      <c r="K244" s="245">
        <f t="shared" si="32"/>
        <v>0</v>
      </c>
      <c r="L244" s="245">
        <f t="shared" si="32"/>
        <v>6367200</v>
      </c>
      <c r="M244" s="245">
        <f t="shared" si="32"/>
        <v>18801090</v>
      </c>
      <c r="N244" s="245">
        <f t="shared" si="32"/>
        <v>10056670</v>
      </c>
      <c r="O244" s="245">
        <f t="shared" si="32"/>
        <v>38497369</v>
      </c>
      <c r="S244" s="191"/>
      <c r="AB244" s="191"/>
    </row>
    <row r="245" spans="1:28" s="186" customFormat="1" ht="24" customHeight="1">
      <c r="A245" s="192" t="s">
        <v>549</v>
      </c>
      <c r="B245" s="245">
        <f>B244-B243</f>
        <v>0</v>
      </c>
      <c r="C245" s="245">
        <f aca="true" t="shared" si="33" ref="C245:N245">C244-C243</f>
        <v>0</v>
      </c>
      <c r="D245" s="245">
        <f t="shared" si="33"/>
        <v>0</v>
      </c>
      <c r="E245" s="245">
        <f t="shared" si="33"/>
        <v>0</v>
      </c>
      <c r="F245" s="245">
        <f t="shared" si="33"/>
        <v>0</v>
      </c>
      <c r="G245" s="245">
        <f t="shared" si="33"/>
        <v>0</v>
      </c>
      <c r="H245" s="245">
        <f t="shared" si="33"/>
        <v>0</v>
      </c>
      <c r="I245" s="245">
        <f t="shared" si="33"/>
        <v>0</v>
      </c>
      <c r="J245" s="245">
        <f t="shared" si="33"/>
        <v>0</v>
      </c>
      <c r="K245" s="245">
        <f t="shared" si="33"/>
        <v>0</v>
      </c>
      <c r="L245" s="245">
        <f t="shared" si="33"/>
        <v>0</v>
      </c>
      <c r="M245" s="245">
        <f>SUM(I245:L245)</f>
        <v>0</v>
      </c>
      <c r="N245" s="245">
        <f t="shared" si="33"/>
        <v>0.3799999989569187</v>
      </c>
      <c r="O245" s="245">
        <f>G245+M245+N245</f>
        <v>0.3799999989569187</v>
      </c>
      <c r="AB245" s="191"/>
    </row>
    <row r="246" spans="1:28" s="186" customFormat="1" ht="17.25" customHeight="1">
      <c r="A246" s="193" t="s">
        <v>304</v>
      </c>
      <c r="B246" s="189"/>
      <c r="C246" s="189"/>
      <c r="D246" s="189"/>
      <c r="E246" s="189"/>
      <c r="F246" s="189"/>
      <c r="G246" s="189"/>
      <c r="H246" s="189"/>
      <c r="I246" s="189"/>
      <c r="J246" s="189"/>
      <c r="K246" s="189"/>
      <c r="L246" s="189"/>
      <c r="M246" s="189"/>
      <c r="N246" s="189"/>
      <c r="O246" s="245">
        <f>1700000-AB245</f>
        <v>1700000</v>
      </c>
      <c r="S246" s="189"/>
      <c r="AB246" s="191"/>
    </row>
    <row r="247" spans="1:28" s="186" customFormat="1" ht="18.75">
      <c r="A247" s="195" t="s">
        <v>601</v>
      </c>
      <c r="B247" s="189" t="e">
        <f>SUM(#REF!)</f>
        <v>#REF!</v>
      </c>
      <c r="C247" s="189" t="e">
        <f>SUM(#REF!)</f>
        <v>#REF!</v>
      </c>
      <c r="D247" s="189"/>
      <c r="E247" s="189"/>
      <c r="F247" s="189"/>
      <c r="G247" s="189" t="e">
        <f>B247+C247</f>
        <v>#REF!</v>
      </c>
      <c r="H247" s="189"/>
      <c r="I247" s="189" t="e">
        <f>SUM(#REF!)</f>
        <v>#REF!</v>
      </c>
      <c r="J247" s="189" t="e">
        <f>SUM(#REF!)</f>
        <v>#REF!</v>
      </c>
      <c r="K247" s="189" t="e">
        <f>SUM(#REF!)</f>
        <v>#REF!</v>
      </c>
      <c r="L247" s="189" t="e">
        <f>SUM(#REF!)</f>
        <v>#REF!</v>
      </c>
      <c r="M247" s="189" t="e">
        <f>SUM(I247:L247)</f>
        <v>#REF!</v>
      </c>
      <c r="N247" s="189" t="e">
        <f>SUM(#REF!)</f>
        <v>#REF!</v>
      </c>
      <c r="O247" s="189" t="e">
        <f>G247+M247+N247</f>
        <v>#REF!</v>
      </c>
      <c r="R247" s="189"/>
      <c r="AB247" s="189"/>
    </row>
    <row r="248" spans="1:18" s="186" customFormat="1" ht="18.75">
      <c r="A248" s="195" t="s">
        <v>602</v>
      </c>
      <c r="B248" s="189">
        <f>SUM(B67:B70)</f>
        <v>0</v>
      </c>
      <c r="C248" s="189">
        <f>SUM(C67:C70)</f>
        <v>0</v>
      </c>
      <c r="D248" s="189"/>
      <c r="E248" s="189"/>
      <c r="F248" s="189"/>
      <c r="G248" s="189">
        <f>B248+C248</f>
        <v>0</v>
      </c>
      <c r="H248" s="189"/>
      <c r="I248" s="189">
        <f>SUM(I67:I70)</f>
        <v>0</v>
      </c>
      <c r="J248" s="189">
        <f>SUM(J67:J70)</f>
        <v>0</v>
      </c>
      <c r="K248" s="189">
        <f>SUM(K67:K70)</f>
        <v>0</v>
      </c>
      <c r="L248" s="189">
        <f>SUM(L67:L70)</f>
        <v>0</v>
      </c>
      <c r="M248" s="189">
        <f>SUM(I248:L248)</f>
        <v>0</v>
      </c>
      <c r="N248" s="189">
        <f>SUM(N67:N70)</f>
        <v>1800000</v>
      </c>
      <c r="O248" s="189">
        <f>G248+M248+N248</f>
        <v>1800000</v>
      </c>
      <c r="R248" s="189"/>
    </row>
    <row r="249" spans="1:15" s="186" customFormat="1" ht="18.75">
      <c r="A249" s="193" t="s">
        <v>465</v>
      </c>
      <c r="B249" s="189"/>
      <c r="C249" s="189"/>
      <c r="D249" s="189"/>
      <c r="E249" s="189"/>
      <c r="F249" s="189"/>
      <c r="G249" s="189"/>
      <c r="H249" s="189"/>
      <c r="I249" s="189"/>
      <c r="J249" s="189"/>
      <c r="K249" s="189"/>
      <c r="L249" s="189"/>
      <c r="M249" s="189"/>
      <c r="N249" s="189"/>
      <c r="O249" s="189"/>
    </row>
    <row r="250" spans="1:15" s="186" customFormat="1" ht="18.75">
      <c r="A250" s="193" t="s">
        <v>600</v>
      </c>
      <c r="B250" s="189">
        <f>SUM(B73:B74)</f>
        <v>0</v>
      </c>
      <c r="C250" s="189">
        <f>SUM(C73:C74)</f>
        <v>0</v>
      </c>
      <c r="D250" s="189"/>
      <c r="E250" s="189"/>
      <c r="F250" s="189"/>
      <c r="G250" s="189">
        <f aca="true" t="shared" si="34" ref="G250:G256">B250+C250</f>
        <v>0</v>
      </c>
      <c r="H250" s="189"/>
      <c r="I250" s="189">
        <f>SUM(I73:I74)</f>
        <v>0</v>
      </c>
      <c r="J250" s="189">
        <f>SUM(J73:J74)</f>
        <v>50000</v>
      </c>
      <c r="K250" s="189">
        <f>SUM(K73:K74)</f>
        <v>0</v>
      </c>
      <c r="L250" s="189">
        <f>SUM(L73:L74)</f>
        <v>0</v>
      </c>
      <c r="M250" s="189">
        <f aca="true" t="shared" si="35" ref="M250:M256">SUM(I250:L250)</f>
        <v>50000</v>
      </c>
      <c r="N250" s="189">
        <f>SUM(N73:N74)</f>
        <v>0</v>
      </c>
      <c r="O250" s="189">
        <f aca="true" t="shared" si="36" ref="O250:O259">G250+M250+N250</f>
        <v>50000</v>
      </c>
    </row>
    <row r="251" spans="1:15" s="186" customFormat="1" ht="21" customHeight="1">
      <c r="A251" s="186" t="s">
        <v>599</v>
      </c>
      <c r="B251" s="189">
        <f>SUM(B76:B100)</f>
        <v>0</v>
      </c>
      <c r="C251" s="189">
        <f>SUM(C76:C100)</f>
        <v>0</v>
      </c>
      <c r="D251" s="189"/>
      <c r="E251" s="189"/>
      <c r="F251" s="189"/>
      <c r="G251" s="189">
        <f t="shared" si="34"/>
        <v>0</v>
      </c>
      <c r="H251" s="189"/>
      <c r="I251" s="189">
        <f>SUM(I76:I100)</f>
        <v>0</v>
      </c>
      <c r="J251" s="189">
        <f>SUM(J76:J100)</f>
        <v>1255000</v>
      </c>
      <c r="K251" s="189">
        <f>SUM(K76:K100)</f>
        <v>0</v>
      </c>
      <c r="L251" s="189">
        <f>SUM(L76:L100)</f>
        <v>0</v>
      </c>
      <c r="M251" s="189">
        <f t="shared" si="35"/>
        <v>1255000</v>
      </c>
      <c r="N251" s="189">
        <f>SUM(N76:N100)</f>
        <v>0</v>
      </c>
      <c r="O251" s="189">
        <f t="shared" si="36"/>
        <v>1255000</v>
      </c>
    </row>
    <row r="252" spans="1:15" s="186" customFormat="1" ht="18.75">
      <c r="A252" s="193" t="s">
        <v>598</v>
      </c>
      <c r="B252" s="189">
        <f>SUM(B106:B109)</f>
        <v>0</v>
      </c>
      <c r="C252" s="189">
        <f>SUM(C106:C109)</f>
        <v>0</v>
      </c>
      <c r="D252" s="189"/>
      <c r="E252" s="189"/>
      <c r="F252" s="189"/>
      <c r="G252" s="189">
        <f t="shared" si="34"/>
        <v>0</v>
      </c>
      <c r="H252" s="189"/>
      <c r="I252" s="189">
        <f>SUM(I106:I109)</f>
        <v>0</v>
      </c>
      <c r="J252" s="189">
        <f>SUM(J106:J109)</f>
        <v>71000</v>
      </c>
      <c r="K252" s="189">
        <f>SUM(K106:K109)</f>
        <v>0</v>
      </c>
      <c r="L252" s="189">
        <f>SUM(L106:L109)</f>
        <v>0</v>
      </c>
      <c r="M252" s="189">
        <f t="shared" si="35"/>
        <v>71000</v>
      </c>
      <c r="N252" s="189">
        <f>SUM(N106:N109)</f>
        <v>0</v>
      </c>
      <c r="O252" s="189">
        <f t="shared" si="36"/>
        <v>71000</v>
      </c>
    </row>
    <row r="253" spans="1:106" s="186" customFormat="1" ht="19.5" customHeight="1">
      <c r="A253" s="186" t="s">
        <v>597</v>
      </c>
      <c r="B253" s="189">
        <f>SUM(B112:B119)</f>
        <v>0</v>
      </c>
      <c r="C253" s="189">
        <f>SUM(C112:C119)</f>
        <v>0</v>
      </c>
      <c r="D253" s="189"/>
      <c r="E253" s="189"/>
      <c r="F253" s="189"/>
      <c r="G253" s="189">
        <f t="shared" si="34"/>
        <v>0</v>
      </c>
      <c r="H253" s="189"/>
      <c r="I253" s="189">
        <f>SUM(I112:I119)</f>
        <v>0</v>
      </c>
      <c r="J253" s="189">
        <f>SUM(J112:J119)</f>
        <v>150000</v>
      </c>
      <c r="K253" s="189">
        <f>SUM(K112:K119)</f>
        <v>0</v>
      </c>
      <c r="L253" s="189">
        <f>SUM(L112:L119)</f>
        <v>0</v>
      </c>
      <c r="M253" s="189">
        <f t="shared" si="35"/>
        <v>150000</v>
      </c>
      <c r="N253" s="189">
        <f>SUM(N112:N119)</f>
        <v>25000</v>
      </c>
      <c r="O253" s="189">
        <f t="shared" si="36"/>
        <v>175000</v>
      </c>
      <c r="AQ253" s="197"/>
      <c r="AR253" s="197"/>
      <c r="AS253" s="197"/>
      <c r="AT253" s="197"/>
      <c r="AU253" s="197"/>
      <c r="AV253" s="197"/>
      <c r="AW253" s="197"/>
      <c r="AX253" s="197"/>
      <c r="AY253" s="197"/>
      <c r="AZ253" s="197"/>
      <c r="BA253" s="197"/>
      <c r="BB253" s="197"/>
      <c r="BC253" s="197"/>
      <c r="BD253" s="197"/>
      <c r="BE253" s="197"/>
      <c r="BF253" s="197"/>
      <c r="BG253" s="197"/>
      <c r="BH253" s="197"/>
      <c r="BI253" s="197"/>
      <c r="BJ253" s="197"/>
      <c r="BK253" s="197"/>
      <c r="BL253" s="197"/>
      <c r="BM253" s="197"/>
      <c r="BN253" s="197"/>
      <c r="BO253" s="197"/>
      <c r="BP253" s="197"/>
      <c r="BQ253" s="197"/>
      <c r="BR253" s="197"/>
      <c r="BS253" s="197"/>
      <c r="BT253" s="197"/>
      <c r="BU253" s="197"/>
      <c r="BV253" s="197"/>
      <c r="BW253" s="197"/>
      <c r="BX253" s="197"/>
      <c r="BY253" s="197"/>
      <c r="BZ253" s="197"/>
      <c r="CA253" s="197"/>
      <c r="CB253" s="197"/>
      <c r="CC253" s="197"/>
      <c r="CD253" s="197"/>
      <c r="CE253" s="197"/>
      <c r="CF253" s="197"/>
      <c r="CG253" s="197"/>
      <c r="CH253" s="197"/>
      <c r="CI253" s="197"/>
      <c r="CJ253" s="197"/>
      <c r="CK253" s="197"/>
      <c r="CL253" s="197"/>
      <c r="CM253" s="197"/>
      <c r="CN253" s="197"/>
      <c r="CO253" s="197"/>
      <c r="CP253" s="197"/>
      <c r="CQ253" s="197"/>
      <c r="CR253" s="197"/>
      <c r="CS253" s="197"/>
      <c r="CT253" s="197"/>
      <c r="CU253" s="197"/>
      <c r="CV253" s="197"/>
      <c r="CW253" s="197"/>
      <c r="CX253" s="197"/>
      <c r="CY253" s="197"/>
      <c r="CZ253" s="197"/>
      <c r="DA253" s="197"/>
      <c r="DB253" s="197"/>
    </row>
    <row r="254" spans="1:106" s="186" customFormat="1" ht="19.5" customHeight="1">
      <c r="A254" s="186" t="s">
        <v>595</v>
      </c>
      <c r="B254" s="189">
        <f>SUM(B121:B136)</f>
        <v>0</v>
      </c>
      <c r="C254" s="189">
        <f>SUM(C121:C136)</f>
        <v>30000</v>
      </c>
      <c r="D254" s="189"/>
      <c r="E254" s="189"/>
      <c r="F254" s="189"/>
      <c r="G254" s="189">
        <f t="shared" si="34"/>
        <v>30000</v>
      </c>
      <c r="H254" s="189"/>
      <c r="I254" s="189">
        <f>SUM(I121:I136)</f>
        <v>30000</v>
      </c>
      <c r="J254" s="189">
        <f>SUM(J121:J136)</f>
        <v>198000</v>
      </c>
      <c r="K254" s="189">
        <f>SUM(K121:K136)</f>
        <v>0</v>
      </c>
      <c r="L254" s="189">
        <f>SUM(L121:L136)</f>
        <v>0</v>
      </c>
      <c r="M254" s="189">
        <f t="shared" si="35"/>
        <v>228000</v>
      </c>
      <c r="N254" s="189">
        <f>SUM(N121:N136)</f>
        <v>1000</v>
      </c>
      <c r="O254" s="189">
        <f t="shared" si="36"/>
        <v>259000</v>
      </c>
      <c r="AQ254" s="197"/>
      <c r="AR254" s="197"/>
      <c r="AS254" s="197"/>
      <c r="AT254" s="197"/>
      <c r="AU254" s="197"/>
      <c r="AV254" s="197"/>
      <c r="AW254" s="197"/>
      <c r="AX254" s="197"/>
      <c r="AY254" s="197"/>
      <c r="AZ254" s="197"/>
      <c r="BA254" s="197"/>
      <c r="BB254" s="197"/>
      <c r="BC254" s="197"/>
      <c r="BD254" s="197"/>
      <c r="BE254" s="197"/>
      <c r="BF254" s="197"/>
      <c r="BG254" s="197"/>
      <c r="BH254" s="197"/>
      <c r="BI254" s="197"/>
      <c r="BJ254" s="197"/>
      <c r="BK254" s="197"/>
      <c r="BL254" s="197"/>
      <c r="BM254" s="197"/>
      <c r="BN254" s="197"/>
      <c r="BO254" s="197"/>
      <c r="BP254" s="197"/>
      <c r="BQ254" s="197"/>
      <c r="BR254" s="197"/>
      <c r="BS254" s="197"/>
      <c r="BT254" s="197"/>
      <c r="BU254" s="197"/>
      <c r="BV254" s="197"/>
      <c r="BW254" s="197"/>
      <c r="BX254" s="197"/>
      <c r="BY254" s="197"/>
      <c r="BZ254" s="197"/>
      <c r="CA254" s="197"/>
      <c r="CB254" s="197"/>
      <c r="CC254" s="197"/>
      <c r="CD254" s="197"/>
      <c r="CE254" s="197"/>
      <c r="CF254" s="197"/>
      <c r="CG254" s="197"/>
      <c r="CH254" s="197"/>
      <c r="CI254" s="197"/>
      <c r="CJ254" s="197"/>
      <c r="CK254" s="197"/>
      <c r="CL254" s="197"/>
      <c r="CM254" s="197"/>
      <c r="CN254" s="197"/>
      <c r="CO254" s="197"/>
      <c r="CP254" s="197"/>
      <c r="CQ254" s="197"/>
      <c r="CR254" s="197"/>
      <c r="CS254" s="197"/>
      <c r="CT254" s="197"/>
      <c r="CU254" s="197"/>
      <c r="CV254" s="197"/>
      <c r="CW254" s="197"/>
      <c r="CX254" s="197"/>
      <c r="CY254" s="197"/>
      <c r="CZ254" s="197"/>
      <c r="DA254" s="197"/>
      <c r="DB254" s="197"/>
    </row>
    <row r="255" spans="1:106" s="194" customFormat="1" ht="19.5" customHeight="1">
      <c r="A255" s="193" t="s">
        <v>596</v>
      </c>
      <c r="B255" s="189">
        <f>SUM(B138:B142)</f>
        <v>0</v>
      </c>
      <c r="C255" s="189">
        <f>SUM(C138:C142)</f>
        <v>0</v>
      </c>
      <c r="D255" s="189"/>
      <c r="E255" s="189"/>
      <c r="F255" s="189"/>
      <c r="G255" s="189">
        <f t="shared" si="34"/>
        <v>0</v>
      </c>
      <c r="H255" s="189"/>
      <c r="I255" s="189">
        <f>SUM(I138:I142)</f>
        <v>225000</v>
      </c>
      <c r="J255" s="189">
        <f>SUM(J138:J142)</f>
        <v>0</v>
      </c>
      <c r="K255" s="189">
        <f>SUM(K138:K142)</f>
        <v>0</v>
      </c>
      <c r="L255" s="189">
        <f>SUM(L138:L142)</f>
        <v>0</v>
      </c>
      <c r="M255" s="189">
        <f t="shared" si="35"/>
        <v>225000</v>
      </c>
      <c r="N255" s="189">
        <f>SUM(N138:N142)</f>
        <v>0</v>
      </c>
      <c r="O255" s="189">
        <f t="shared" si="36"/>
        <v>225000</v>
      </c>
      <c r="AA255" s="186"/>
      <c r="AB255" s="186"/>
      <c r="AC255" s="186"/>
      <c r="AD255" s="186"/>
      <c r="AE255" s="186"/>
      <c r="AF255" s="186"/>
      <c r="AG255" s="186"/>
      <c r="AH255" s="186"/>
      <c r="AI255" s="186"/>
      <c r="AQ255" s="198"/>
      <c r="AR255" s="198"/>
      <c r="AS255" s="198"/>
      <c r="AT255" s="198"/>
      <c r="AU255" s="198"/>
      <c r="AV255" s="198"/>
      <c r="AW255" s="198"/>
      <c r="AX255" s="198"/>
      <c r="AY255" s="198"/>
      <c r="AZ255" s="19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  <c r="BZ255" s="198"/>
      <c r="CA255" s="198"/>
      <c r="CB255" s="198"/>
      <c r="CC255" s="198"/>
      <c r="CD255" s="198"/>
      <c r="CE255" s="198"/>
      <c r="CF255" s="198"/>
      <c r="CG255" s="198"/>
      <c r="CH255" s="198"/>
      <c r="CI255" s="198"/>
      <c r="CJ255" s="198"/>
      <c r="CK255" s="198"/>
      <c r="CL255" s="198"/>
      <c r="CM255" s="198"/>
      <c r="CN255" s="198"/>
      <c r="CO255" s="198"/>
      <c r="CP255" s="198"/>
      <c r="CQ255" s="198"/>
      <c r="CR255" s="198"/>
      <c r="CS255" s="198"/>
      <c r="CT255" s="198"/>
      <c r="CU255" s="198"/>
      <c r="CV255" s="198"/>
      <c r="CW255" s="198"/>
      <c r="CX255" s="198"/>
      <c r="CY255" s="198"/>
      <c r="CZ255" s="198"/>
      <c r="DA255" s="198"/>
      <c r="DB255" s="198"/>
    </row>
    <row r="256" spans="1:106" s="186" customFormat="1" ht="18.75">
      <c r="A256" s="195" t="s">
        <v>604</v>
      </c>
      <c r="B256" s="189">
        <f>SUM(B210:B218)</f>
        <v>0</v>
      </c>
      <c r="C256" s="189">
        <f>SUM(C210:C218)</f>
        <v>0</v>
      </c>
      <c r="D256" s="189"/>
      <c r="E256" s="189"/>
      <c r="F256" s="189"/>
      <c r="G256" s="189">
        <f t="shared" si="34"/>
        <v>0</v>
      </c>
      <c r="H256" s="189"/>
      <c r="I256" s="189">
        <f>SUM(I144:I208)</f>
        <v>15000</v>
      </c>
      <c r="J256" s="189">
        <f>SUM(J144:J208)</f>
        <v>39000</v>
      </c>
      <c r="K256" s="189">
        <f>SUM(K144:K208)</f>
        <v>0</v>
      </c>
      <c r="L256" s="189">
        <f>SUM(L144:L208)</f>
        <v>6367200</v>
      </c>
      <c r="M256" s="189">
        <f t="shared" si="35"/>
        <v>6421200</v>
      </c>
      <c r="N256" s="189">
        <f>SUM(N144:N208)</f>
        <v>0</v>
      </c>
      <c r="O256" s="189">
        <f t="shared" si="36"/>
        <v>6421200</v>
      </c>
      <c r="AQ256" s="197"/>
      <c r="AR256" s="197"/>
      <c r="AS256" s="197"/>
      <c r="AT256" s="197"/>
      <c r="AU256" s="197"/>
      <c r="AV256" s="197"/>
      <c r="AW256" s="197"/>
      <c r="AX256" s="197"/>
      <c r="AY256" s="197"/>
      <c r="AZ256" s="197"/>
      <c r="BA256" s="197"/>
      <c r="BB256" s="197"/>
      <c r="BC256" s="197"/>
      <c r="BD256" s="197"/>
      <c r="BE256" s="197"/>
      <c r="BF256" s="197"/>
      <c r="BG256" s="197"/>
      <c r="BH256" s="197"/>
      <c r="BI256" s="197"/>
      <c r="BJ256" s="197"/>
      <c r="BK256" s="197"/>
      <c r="BL256" s="197"/>
      <c r="BM256" s="197"/>
      <c r="BN256" s="197"/>
      <c r="BO256" s="197"/>
      <c r="BP256" s="197"/>
      <c r="BQ256" s="197"/>
      <c r="BR256" s="197"/>
      <c r="BS256" s="197"/>
      <c r="BT256" s="197"/>
      <c r="BU256" s="197"/>
      <c r="BV256" s="197"/>
      <c r="BW256" s="197"/>
      <c r="BX256" s="197"/>
      <c r="BY256" s="197"/>
      <c r="BZ256" s="197"/>
      <c r="CA256" s="197"/>
      <c r="CB256" s="197"/>
      <c r="CC256" s="197"/>
      <c r="CD256" s="197"/>
      <c r="CE256" s="197"/>
      <c r="CF256" s="197"/>
      <c r="CG256" s="197"/>
      <c r="CH256" s="197"/>
      <c r="CI256" s="197"/>
      <c r="CJ256" s="197"/>
      <c r="CK256" s="197"/>
      <c r="CL256" s="197"/>
      <c r="CM256" s="197"/>
      <c r="CN256" s="197"/>
      <c r="CO256" s="197"/>
      <c r="CP256" s="197"/>
      <c r="CQ256" s="197"/>
      <c r="CR256" s="197"/>
      <c r="CS256" s="197"/>
      <c r="CT256" s="197"/>
      <c r="CU256" s="197"/>
      <c r="CV256" s="197"/>
      <c r="CW256" s="197"/>
      <c r="CX256" s="197"/>
      <c r="CY256" s="197"/>
      <c r="CZ256" s="197"/>
      <c r="DA256" s="197"/>
      <c r="DB256" s="197"/>
    </row>
    <row r="257" spans="1:106" s="186" customFormat="1" ht="0.75" customHeight="1">
      <c r="A257" s="195"/>
      <c r="B257" s="189"/>
      <c r="C257" s="189"/>
      <c r="D257" s="189"/>
      <c r="E257" s="189"/>
      <c r="F257" s="189"/>
      <c r="G257" s="189"/>
      <c r="H257" s="189"/>
      <c r="I257" s="189"/>
      <c r="J257" s="189"/>
      <c r="K257" s="189"/>
      <c r="L257" s="189"/>
      <c r="M257" s="189">
        <f>SUM(H257:L257)</f>
        <v>0</v>
      </c>
      <c r="N257" s="189"/>
      <c r="O257" s="189">
        <f t="shared" si="36"/>
        <v>0</v>
      </c>
      <c r="AQ257" s="197"/>
      <c r="AR257" s="197"/>
      <c r="AS257" s="197"/>
      <c r="AT257" s="197"/>
      <c r="AU257" s="197"/>
      <c r="AV257" s="197"/>
      <c r="AW257" s="197"/>
      <c r="AX257" s="197"/>
      <c r="AY257" s="197"/>
      <c r="AZ257" s="197"/>
      <c r="BA257" s="197"/>
      <c r="BB257" s="197"/>
      <c r="BC257" s="197"/>
      <c r="BD257" s="197"/>
      <c r="BE257" s="197"/>
      <c r="BF257" s="197"/>
      <c r="BG257" s="197"/>
      <c r="BH257" s="197"/>
      <c r="BI257" s="197"/>
      <c r="BJ257" s="197"/>
      <c r="BK257" s="197"/>
      <c r="BL257" s="197"/>
      <c r="BM257" s="197"/>
      <c r="BN257" s="197"/>
      <c r="BO257" s="197"/>
      <c r="BP257" s="197"/>
      <c r="BQ257" s="197"/>
      <c r="BR257" s="197"/>
      <c r="BS257" s="197"/>
      <c r="BT257" s="197"/>
      <c r="BU257" s="197"/>
      <c r="BV257" s="197"/>
      <c r="BW257" s="197"/>
      <c r="BX257" s="197"/>
      <c r="BY257" s="197"/>
      <c r="BZ257" s="197"/>
      <c r="CA257" s="197"/>
      <c r="CB257" s="197"/>
      <c r="CC257" s="197"/>
      <c r="CD257" s="197"/>
      <c r="CE257" s="197"/>
      <c r="CF257" s="197"/>
      <c r="CG257" s="197"/>
      <c r="CH257" s="197"/>
      <c r="CI257" s="197"/>
      <c r="CJ257" s="197"/>
      <c r="CK257" s="197"/>
      <c r="CL257" s="197"/>
      <c r="CM257" s="197"/>
      <c r="CN257" s="197"/>
      <c r="CO257" s="197"/>
      <c r="CP257" s="197"/>
      <c r="CQ257" s="197"/>
      <c r="CR257" s="197"/>
      <c r="CS257" s="197"/>
      <c r="CT257" s="197"/>
      <c r="CU257" s="197"/>
      <c r="CV257" s="197"/>
      <c r="CW257" s="197"/>
      <c r="CX257" s="197"/>
      <c r="CY257" s="197"/>
      <c r="CZ257" s="197"/>
      <c r="DA257" s="197"/>
      <c r="DB257" s="197"/>
    </row>
    <row r="258" spans="1:106" s="186" customFormat="1" ht="18.75">
      <c r="A258" s="195" t="s">
        <v>605</v>
      </c>
      <c r="B258" s="189">
        <f>SUM(B210:B218)</f>
        <v>0</v>
      </c>
      <c r="C258" s="189">
        <f>SUM(C210:C218)</f>
        <v>0</v>
      </c>
      <c r="D258" s="189"/>
      <c r="E258" s="189"/>
      <c r="F258" s="189"/>
      <c r="G258" s="189">
        <f>B258+C258</f>
        <v>0</v>
      </c>
      <c r="H258" s="189"/>
      <c r="I258" s="189">
        <f>SUM(I210:I218)</f>
        <v>0</v>
      </c>
      <c r="J258" s="189">
        <f>SUM(J210:J218)</f>
        <v>0</v>
      </c>
      <c r="K258" s="189">
        <f>SUM(K210:K218)</f>
        <v>0</v>
      </c>
      <c r="L258" s="189">
        <f>SUM(L210:L218)</f>
        <v>0</v>
      </c>
      <c r="M258" s="189">
        <f>SUM(I258:L258)</f>
        <v>0</v>
      </c>
      <c r="N258" s="189">
        <f>SUM(N210:N218)</f>
        <v>0</v>
      </c>
      <c r="O258" s="189">
        <f t="shared" si="36"/>
        <v>0</v>
      </c>
      <c r="AQ258" s="197"/>
      <c r="AR258" s="197"/>
      <c r="AS258" s="197"/>
      <c r="AT258" s="197"/>
      <c r="AU258" s="197"/>
      <c r="AV258" s="197"/>
      <c r="AW258" s="197"/>
      <c r="AX258" s="197"/>
      <c r="AY258" s="197"/>
      <c r="AZ258" s="197"/>
      <c r="BA258" s="197"/>
      <c r="BB258" s="197"/>
      <c r="BC258" s="197"/>
      <c r="BD258" s="197"/>
      <c r="BE258" s="197"/>
      <c r="BF258" s="197"/>
      <c r="BG258" s="197"/>
      <c r="BH258" s="197"/>
      <c r="BI258" s="197"/>
      <c r="BJ258" s="197"/>
      <c r="BK258" s="197"/>
      <c r="BL258" s="197"/>
      <c r="BM258" s="197"/>
      <c r="BN258" s="197"/>
      <c r="BO258" s="197"/>
      <c r="BP258" s="197"/>
      <c r="BQ258" s="197"/>
      <c r="BR258" s="197"/>
      <c r="BS258" s="197"/>
      <c r="BT258" s="197"/>
      <c r="BU258" s="197"/>
      <c r="BV258" s="197"/>
      <c r="BW258" s="197"/>
      <c r="BX258" s="197"/>
      <c r="BY258" s="197"/>
      <c r="BZ258" s="197"/>
      <c r="CA258" s="197"/>
      <c r="CB258" s="197"/>
      <c r="CC258" s="197"/>
      <c r="CD258" s="197"/>
      <c r="CE258" s="197"/>
      <c r="CF258" s="197"/>
      <c r="CG258" s="197"/>
      <c r="CH258" s="197"/>
      <c r="CI258" s="197"/>
      <c r="CJ258" s="197"/>
      <c r="CK258" s="197"/>
      <c r="CL258" s="197"/>
      <c r="CM258" s="197"/>
      <c r="CN258" s="197"/>
      <c r="CO258" s="197"/>
      <c r="CP258" s="197"/>
      <c r="CQ258" s="197"/>
      <c r="CR258" s="197"/>
      <c r="CS258" s="197"/>
      <c r="CT258" s="197"/>
      <c r="CU258" s="197"/>
      <c r="CV258" s="197"/>
      <c r="CW258" s="197"/>
      <c r="CX258" s="197"/>
      <c r="CY258" s="197"/>
      <c r="CZ258" s="197"/>
      <c r="DA258" s="197"/>
      <c r="DB258" s="197"/>
    </row>
    <row r="259" spans="1:106" s="186" customFormat="1" ht="18.75">
      <c r="A259" s="193" t="s">
        <v>603</v>
      </c>
      <c r="B259" s="189">
        <f>B220</f>
        <v>0</v>
      </c>
      <c r="C259" s="189">
        <f>C220</f>
        <v>0</v>
      </c>
      <c r="D259" s="189"/>
      <c r="E259" s="189"/>
      <c r="F259" s="189"/>
      <c r="G259" s="189">
        <f>B259+C259</f>
        <v>0</v>
      </c>
      <c r="H259" s="189"/>
      <c r="I259" s="189">
        <f>I220</f>
        <v>0</v>
      </c>
      <c r="J259" s="189">
        <f>J220</f>
        <v>0</v>
      </c>
      <c r="K259" s="189">
        <f>K220</f>
        <v>0</v>
      </c>
      <c r="L259" s="189">
        <f>L220</f>
        <v>0</v>
      </c>
      <c r="M259" s="189">
        <f>SUM(I259:L259)</f>
        <v>0</v>
      </c>
      <c r="N259" s="189">
        <f>N220</f>
        <v>828311</v>
      </c>
      <c r="O259" s="189">
        <f t="shared" si="36"/>
        <v>828311</v>
      </c>
      <c r="R259" s="189">
        <v>2000000</v>
      </c>
      <c r="T259" s="186" t="s">
        <v>509</v>
      </c>
      <c r="AQ259" s="197"/>
      <c r="AR259" s="197"/>
      <c r="AS259" s="197"/>
      <c r="AT259" s="197"/>
      <c r="AU259" s="197"/>
      <c r="AV259" s="197"/>
      <c r="AW259" s="197"/>
      <c r="AX259" s="197"/>
      <c r="AY259" s="197"/>
      <c r="AZ259" s="197"/>
      <c r="BA259" s="197"/>
      <c r="BB259" s="197"/>
      <c r="BC259" s="197"/>
      <c r="BD259" s="197"/>
      <c r="BE259" s="197"/>
      <c r="BF259" s="197"/>
      <c r="BG259" s="197"/>
      <c r="BH259" s="197"/>
      <c r="BI259" s="197"/>
      <c r="BJ259" s="197"/>
      <c r="BK259" s="197"/>
      <c r="BL259" s="197"/>
      <c r="BM259" s="197"/>
      <c r="BN259" s="197"/>
      <c r="BO259" s="197"/>
      <c r="BP259" s="197"/>
      <c r="BQ259" s="197"/>
      <c r="BR259" s="197"/>
      <c r="BS259" s="197"/>
      <c r="BT259" s="197"/>
      <c r="BU259" s="197"/>
      <c r="BV259" s="197"/>
      <c r="BW259" s="197"/>
      <c r="BX259" s="197"/>
      <c r="BY259" s="197"/>
      <c r="BZ259" s="197"/>
      <c r="CA259" s="197"/>
      <c r="CB259" s="197"/>
      <c r="CC259" s="197"/>
      <c r="CD259" s="197"/>
      <c r="CE259" s="197"/>
      <c r="CF259" s="197"/>
      <c r="CG259" s="197"/>
      <c r="CH259" s="197"/>
      <c r="CI259" s="197"/>
      <c r="CJ259" s="197"/>
      <c r="CK259" s="197"/>
      <c r="CL259" s="197"/>
      <c r="CM259" s="197"/>
      <c r="CN259" s="197"/>
      <c r="CO259" s="197"/>
      <c r="CP259" s="197"/>
      <c r="CQ259" s="197"/>
      <c r="CR259" s="197"/>
      <c r="CS259" s="197"/>
      <c r="CT259" s="197"/>
      <c r="CU259" s="197"/>
      <c r="CV259" s="197"/>
      <c r="CW259" s="197"/>
      <c r="CX259" s="197"/>
      <c r="CY259" s="197"/>
      <c r="CZ259" s="197"/>
      <c r="DA259" s="197"/>
      <c r="DB259" s="197"/>
    </row>
    <row r="260" spans="1:106" s="186" customFormat="1" ht="18.75">
      <c r="A260" s="192" t="s">
        <v>244</v>
      </c>
      <c r="B260" s="189" t="e">
        <f>SUM(B240:B259)</f>
        <v>#REF!</v>
      </c>
      <c r="C260" s="189" t="e">
        <f>SUM(C240:C259)</f>
        <v>#REF!</v>
      </c>
      <c r="D260" s="189"/>
      <c r="E260" s="189"/>
      <c r="F260" s="318" t="e">
        <f>B260+C260</f>
        <v>#REF!</v>
      </c>
      <c r="G260" s="318"/>
      <c r="H260" s="189"/>
      <c r="I260" s="189" t="e">
        <f>SUM(I240:I259)</f>
        <v>#REF!</v>
      </c>
      <c r="J260" s="189" t="e">
        <f>SUM(J240:J259)</f>
        <v>#REF!</v>
      </c>
      <c r="K260" s="189" t="e">
        <f>SUM(K240:K259)</f>
        <v>#REF!</v>
      </c>
      <c r="L260" s="189" t="e">
        <f>SUM(L240:L259)</f>
        <v>#REF!</v>
      </c>
      <c r="M260" s="189" t="e">
        <f>SUM(I260:L260)</f>
        <v>#REF!</v>
      </c>
      <c r="N260" s="189" t="e">
        <f>SUM(N240:N259)</f>
        <v>#REF!</v>
      </c>
      <c r="O260" s="189" t="e">
        <f>F260+M260+N260</f>
        <v>#REF!</v>
      </c>
      <c r="AQ260" s="197"/>
      <c r="AR260" s="197"/>
      <c r="AS260" s="197"/>
      <c r="AT260" s="197"/>
      <c r="AU260" s="197"/>
      <c r="AV260" s="197"/>
      <c r="AW260" s="197"/>
      <c r="AX260" s="197"/>
      <c r="AY260" s="197"/>
      <c r="AZ260" s="197"/>
      <c r="BA260" s="197"/>
      <c r="BB260" s="197"/>
      <c r="BC260" s="197"/>
      <c r="BD260" s="197"/>
      <c r="BE260" s="197"/>
      <c r="BF260" s="197"/>
      <c r="BG260" s="197"/>
      <c r="BH260" s="197"/>
      <c r="BI260" s="197"/>
      <c r="BJ260" s="197"/>
      <c r="BK260" s="197"/>
      <c r="BL260" s="197"/>
      <c r="BM260" s="197"/>
      <c r="BN260" s="197"/>
      <c r="BO260" s="197"/>
      <c r="BP260" s="197"/>
      <c r="BQ260" s="197"/>
      <c r="BR260" s="197"/>
      <c r="BS260" s="197"/>
      <c r="BT260" s="197"/>
      <c r="BU260" s="197"/>
      <c r="BV260" s="197"/>
      <c r="BW260" s="197"/>
      <c r="BX260" s="197"/>
      <c r="BY260" s="197"/>
      <c r="BZ260" s="197"/>
      <c r="CA260" s="197"/>
      <c r="CB260" s="197"/>
      <c r="CC260" s="197"/>
      <c r="CD260" s="197"/>
      <c r="CE260" s="197"/>
      <c r="CF260" s="197"/>
      <c r="CG260" s="197"/>
      <c r="CH260" s="197"/>
      <c r="CI260" s="197"/>
      <c r="CJ260" s="197"/>
      <c r="CK260" s="197"/>
      <c r="CL260" s="197"/>
      <c r="CM260" s="197"/>
      <c r="CN260" s="197"/>
      <c r="CO260" s="197"/>
      <c r="CP260" s="197"/>
      <c r="CQ260" s="197"/>
      <c r="CR260" s="197"/>
      <c r="CS260" s="197"/>
      <c r="CT260" s="197"/>
      <c r="CU260" s="197"/>
      <c r="CV260" s="197"/>
      <c r="CW260" s="197"/>
      <c r="CX260" s="197"/>
      <c r="CY260" s="197"/>
      <c r="CZ260" s="197"/>
      <c r="DA260" s="197"/>
      <c r="DB260" s="197"/>
    </row>
    <row r="261" spans="1:106" s="186" customFormat="1" ht="18.75">
      <c r="A261" s="188" t="s">
        <v>594</v>
      </c>
      <c r="B261" s="189">
        <f aca="true" t="shared" si="37" ref="B261:H261">B222</f>
        <v>3264513</v>
      </c>
      <c r="C261" s="189">
        <f t="shared" si="37"/>
        <v>6375096</v>
      </c>
      <c r="D261" s="189">
        <f t="shared" si="37"/>
        <v>0</v>
      </c>
      <c r="E261" s="189">
        <f t="shared" si="37"/>
        <v>0</v>
      </c>
      <c r="F261" s="189">
        <f t="shared" si="37"/>
        <v>0</v>
      </c>
      <c r="G261" s="189">
        <f t="shared" si="37"/>
        <v>9639609</v>
      </c>
      <c r="H261" s="189">
        <f t="shared" si="37"/>
        <v>0</v>
      </c>
      <c r="I261" s="189">
        <v>12091209</v>
      </c>
      <c r="J261" s="189">
        <v>2483150</v>
      </c>
      <c r="K261" s="189">
        <f>K222</f>
        <v>0</v>
      </c>
      <c r="L261" s="189">
        <f>L222</f>
        <v>6367200</v>
      </c>
      <c r="M261" s="189">
        <f>M222</f>
        <v>18801090</v>
      </c>
      <c r="N261" s="189">
        <f>N222</f>
        <v>10056670</v>
      </c>
      <c r="O261" s="189">
        <f>O222</f>
        <v>38497369</v>
      </c>
      <c r="R261" s="190"/>
      <c r="AQ261" s="197"/>
      <c r="AR261" s="197"/>
      <c r="AS261" s="197"/>
      <c r="AT261" s="197"/>
      <c r="AU261" s="197"/>
      <c r="AV261" s="197"/>
      <c r="AW261" s="197"/>
      <c r="AX261" s="197"/>
      <c r="AY261" s="197"/>
      <c r="AZ261" s="197"/>
      <c r="BA261" s="197"/>
      <c r="BB261" s="197"/>
      <c r="BC261" s="197"/>
      <c r="BD261" s="197"/>
      <c r="BE261" s="197"/>
      <c r="BF261" s="197"/>
      <c r="BG261" s="197"/>
      <c r="BH261" s="197"/>
      <c r="BI261" s="197"/>
      <c r="BJ261" s="197"/>
      <c r="BK261" s="197"/>
      <c r="BL261" s="197"/>
      <c r="BM261" s="197"/>
      <c r="BN261" s="197"/>
      <c r="BO261" s="197"/>
      <c r="BP261" s="197"/>
      <c r="BQ261" s="197"/>
      <c r="BR261" s="197"/>
      <c r="BS261" s="197"/>
      <c r="BT261" s="197"/>
      <c r="BU261" s="197"/>
      <c r="BV261" s="197"/>
      <c r="BW261" s="197"/>
      <c r="BX261" s="197"/>
      <c r="BY261" s="197"/>
      <c r="BZ261" s="197"/>
      <c r="CA261" s="197"/>
      <c r="CB261" s="197"/>
      <c r="CC261" s="197"/>
      <c r="CD261" s="197"/>
      <c r="CE261" s="197"/>
      <c r="CF261" s="197"/>
      <c r="CG261" s="197"/>
      <c r="CH261" s="197"/>
      <c r="CI261" s="197"/>
      <c r="CJ261" s="197"/>
      <c r="CK261" s="197"/>
      <c r="CL261" s="197"/>
      <c r="CM261" s="197"/>
      <c r="CN261" s="197"/>
      <c r="CO261" s="197"/>
      <c r="CP261" s="197"/>
      <c r="CQ261" s="197"/>
      <c r="CR261" s="197"/>
      <c r="CS261" s="197"/>
      <c r="CT261" s="197"/>
      <c r="CU261" s="197"/>
      <c r="CV261" s="197"/>
      <c r="CW261" s="197"/>
      <c r="CX261" s="197"/>
      <c r="CY261" s="197"/>
      <c r="CZ261" s="197"/>
      <c r="DA261" s="197"/>
      <c r="DB261" s="197"/>
    </row>
    <row r="262" spans="1:106" s="186" customFormat="1" ht="18.75">
      <c r="A262" s="192" t="s">
        <v>549</v>
      </c>
      <c r="B262" s="191" t="e">
        <f>B261-B260</f>
        <v>#REF!</v>
      </c>
      <c r="C262" s="191" t="e">
        <f>C261-C260</f>
        <v>#REF!</v>
      </c>
      <c r="D262" s="191">
        <f>D261-D260</f>
        <v>0</v>
      </c>
      <c r="E262" s="191">
        <f>E261-E260</f>
        <v>0</v>
      </c>
      <c r="F262" s="191" t="e">
        <f>F261-F260</f>
        <v>#REF!</v>
      </c>
      <c r="G262" s="189" t="e">
        <f>SUM(B262:D262)</f>
        <v>#REF!</v>
      </c>
      <c r="H262" s="191">
        <f>H261-H260</f>
        <v>0</v>
      </c>
      <c r="I262" s="191" t="e">
        <f>I261-I260</f>
        <v>#REF!</v>
      </c>
      <c r="J262" s="191" t="e">
        <f>J261-J260</f>
        <v>#REF!</v>
      </c>
      <c r="K262" s="191" t="e">
        <f>K261-K260</f>
        <v>#REF!</v>
      </c>
      <c r="L262" s="191" t="e">
        <f>L261-L260</f>
        <v>#REF!</v>
      </c>
      <c r="M262" s="189" t="e">
        <f>SUM(I262:L262)</f>
        <v>#REF!</v>
      </c>
      <c r="N262" s="191" t="e">
        <f>N261-N260</f>
        <v>#REF!</v>
      </c>
      <c r="O262" s="189" t="e">
        <f>G262+M262+N262</f>
        <v>#REF!</v>
      </c>
      <c r="R262" s="191"/>
      <c r="AQ262" s="197"/>
      <c r="AR262" s="197"/>
      <c r="AS262" s="197"/>
      <c r="AT262" s="197"/>
      <c r="AU262" s="197"/>
      <c r="AV262" s="197"/>
      <c r="AW262" s="197"/>
      <c r="AX262" s="197"/>
      <c r="AY262" s="197"/>
      <c r="AZ262" s="197"/>
      <c r="BA262" s="197"/>
      <c r="BB262" s="197"/>
      <c r="BC262" s="197"/>
      <c r="BD262" s="197"/>
      <c r="BE262" s="197"/>
      <c r="BF262" s="197"/>
      <c r="BG262" s="197"/>
      <c r="BH262" s="197"/>
      <c r="BI262" s="197"/>
      <c r="BJ262" s="197"/>
      <c r="BK262" s="197"/>
      <c r="BL262" s="197"/>
      <c r="BM262" s="197"/>
      <c r="BN262" s="197"/>
      <c r="BO262" s="197"/>
      <c r="BP262" s="197"/>
      <c r="BQ262" s="197"/>
      <c r="BR262" s="197"/>
      <c r="BS262" s="197"/>
      <c r="BT262" s="197"/>
      <c r="BU262" s="197"/>
      <c r="BV262" s="197"/>
      <c r="BW262" s="197"/>
      <c r="BX262" s="197"/>
      <c r="BY262" s="197"/>
      <c r="BZ262" s="197"/>
      <c r="CA262" s="197"/>
      <c r="CB262" s="197"/>
      <c r="CC262" s="197"/>
      <c r="CD262" s="197"/>
      <c r="CE262" s="197"/>
      <c r="CF262" s="197"/>
      <c r="CG262" s="197"/>
      <c r="CH262" s="197"/>
      <c r="CI262" s="197"/>
      <c r="CJ262" s="197"/>
      <c r="CK262" s="197"/>
      <c r="CL262" s="197"/>
      <c r="CM262" s="197"/>
      <c r="CN262" s="197"/>
      <c r="CO262" s="197"/>
      <c r="CP262" s="197"/>
      <c r="CQ262" s="197"/>
      <c r="CR262" s="197"/>
      <c r="CS262" s="197"/>
      <c r="CT262" s="197"/>
      <c r="CU262" s="197"/>
      <c r="CV262" s="197"/>
      <c r="CW262" s="197"/>
      <c r="CX262" s="197"/>
      <c r="CY262" s="197"/>
      <c r="CZ262" s="197"/>
      <c r="DA262" s="197"/>
      <c r="DB262" s="197"/>
    </row>
    <row r="263" spans="1:106" s="186" customFormat="1" ht="18.75">
      <c r="A263" s="195"/>
      <c r="E263" s="191"/>
      <c r="F263" s="320"/>
      <c r="G263" s="320"/>
      <c r="AQ263" s="197"/>
      <c r="AR263" s="197"/>
      <c r="AS263" s="197"/>
      <c r="AT263" s="197"/>
      <c r="AU263" s="197"/>
      <c r="AV263" s="197"/>
      <c r="AW263" s="197"/>
      <c r="AX263" s="197"/>
      <c r="AY263" s="197"/>
      <c r="AZ263" s="197"/>
      <c r="BA263" s="197"/>
      <c r="BB263" s="197"/>
      <c r="BC263" s="197"/>
      <c r="BD263" s="197"/>
      <c r="BE263" s="197"/>
      <c r="BF263" s="197"/>
      <c r="BG263" s="197"/>
      <c r="BH263" s="197"/>
      <c r="BI263" s="197"/>
      <c r="BJ263" s="197"/>
      <c r="BK263" s="197"/>
      <c r="BL263" s="197"/>
      <c r="BM263" s="197"/>
      <c r="BN263" s="197"/>
      <c r="BO263" s="197"/>
      <c r="BP263" s="197"/>
      <c r="BQ263" s="197"/>
      <c r="BR263" s="197"/>
      <c r="BS263" s="197"/>
      <c r="BT263" s="197"/>
      <c r="BU263" s="197"/>
      <c r="BV263" s="197"/>
      <c r="BW263" s="197"/>
      <c r="BX263" s="197"/>
      <c r="BY263" s="197"/>
      <c r="BZ263" s="197"/>
      <c r="CA263" s="197"/>
      <c r="CB263" s="197"/>
      <c r="CC263" s="197"/>
      <c r="CD263" s="197"/>
      <c r="CE263" s="197"/>
      <c r="CF263" s="197"/>
      <c r="CG263" s="197"/>
      <c r="CH263" s="197"/>
      <c r="CI263" s="197"/>
      <c r="CJ263" s="197"/>
      <c r="CK263" s="197"/>
      <c r="CL263" s="197"/>
      <c r="CM263" s="197"/>
      <c r="CN263" s="197"/>
      <c r="CO263" s="197"/>
      <c r="CP263" s="197"/>
      <c r="CQ263" s="197"/>
      <c r="CR263" s="197"/>
      <c r="CS263" s="197"/>
      <c r="CT263" s="197"/>
      <c r="CU263" s="197"/>
      <c r="CV263" s="197"/>
      <c r="CW263" s="197"/>
      <c r="CX263" s="197"/>
      <c r="CY263" s="197"/>
      <c r="CZ263" s="197"/>
      <c r="DA263" s="197"/>
      <c r="DB263" s="197"/>
    </row>
    <row r="264" spans="1:106" s="186" customFormat="1" ht="18.75">
      <c r="A264" s="195"/>
      <c r="AQ264" s="197"/>
      <c r="AR264" s="197"/>
      <c r="AS264" s="197"/>
      <c r="AT264" s="197"/>
      <c r="AU264" s="197"/>
      <c r="AV264" s="197"/>
      <c r="AW264" s="197"/>
      <c r="AX264" s="197"/>
      <c r="AY264" s="197"/>
      <c r="AZ264" s="197"/>
      <c r="BA264" s="197"/>
      <c r="BB264" s="197"/>
      <c r="BC264" s="197"/>
      <c r="BD264" s="197"/>
      <c r="BE264" s="197"/>
      <c r="BF264" s="197"/>
      <c r="BG264" s="197"/>
      <c r="BH264" s="197"/>
      <c r="BI264" s="197"/>
      <c r="BJ264" s="197"/>
      <c r="BK264" s="197"/>
      <c r="BL264" s="197"/>
      <c r="BM264" s="197"/>
      <c r="BN264" s="197"/>
      <c r="BO264" s="197"/>
      <c r="BP264" s="197"/>
      <c r="BQ264" s="197"/>
      <c r="BR264" s="197"/>
      <c r="BS264" s="197"/>
      <c r="BT264" s="197"/>
      <c r="BU264" s="197"/>
      <c r="BV264" s="197"/>
      <c r="BW264" s="197"/>
      <c r="BX264" s="197"/>
      <c r="BY264" s="197"/>
      <c r="BZ264" s="197"/>
      <c r="CA264" s="197"/>
      <c r="CB264" s="197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</row>
    <row r="265" spans="1:106" s="186" customFormat="1" ht="17.25" customHeight="1">
      <c r="A265" s="324" t="s">
        <v>615</v>
      </c>
      <c r="B265" s="324"/>
      <c r="C265" s="324"/>
      <c r="D265" s="324"/>
      <c r="E265" s="324"/>
      <c r="F265" s="324"/>
      <c r="G265" s="324"/>
      <c r="H265" s="324"/>
      <c r="I265" s="324"/>
      <c r="J265" s="324"/>
      <c r="K265" s="324"/>
      <c r="L265" s="324"/>
      <c r="M265" s="324"/>
      <c r="N265" s="324"/>
      <c r="O265" s="324"/>
      <c r="AQ265" s="197"/>
      <c r="AR265" s="197"/>
      <c r="AS265" s="197"/>
      <c r="AT265" s="197"/>
      <c r="AU265" s="197"/>
      <c r="AV265" s="197"/>
      <c r="AW265" s="197"/>
      <c r="AX265" s="197"/>
      <c r="AY265" s="197"/>
      <c r="AZ265" s="197"/>
      <c r="BA265" s="197"/>
      <c r="BB265" s="197"/>
      <c r="BC265" s="197"/>
      <c r="BD265" s="197"/>
      <c r="BE265" s="197"/>
      <c r="BF265" s="197"/>
      <c r="BG265" s="197"/>
      <c r="BH265" s="197"/>
      <c r="BI265" s="197"/>
      <c r="BJ265" s="197"/>
      <c r="BK265" s="197"/>
      <c r="BL265" s="197"/>
      <c r="BM265" s="197"/>
      <c r="BN265" s="197"/>
      <c r="BO265" s="197"/>
      <c r="BP265" s="197"/>
      <c r="BQ265" s="197"/>
      <c r="BR265" s="197"/>
      <c r="BS265" s="197"/>
      <c r="BT265" s="197"/>
      <c r="BU265" s="197"/>
      <c r="BV265" s="197"/>
      <c r="BW265" s="197"/>
      <c r="BX265" s="197"/>
      <c r="BY265" s="197"/>
      <c r="BZ265" s="197"/>
      <c r="CA265" s="197"/>
      <c r="CB265" s="197"/>
      <c r="CC265" s="197"/>
      <c r="CD265" s="197"/>
      <c r="CE265" s="197"/>
      <c r="CF265" s="197"/>
      <c r="CG265" s="197"/>
      <c r="CH265" s="197"/>
      <c r="CI265" s="197"/>
      <c r="CJ265" s="197"/>
      <c r="CK265" s="197"/>
      <c r="CL265" s="197"/>
      <c r="CM265" s="197"/>
      <c r="CN265" s="197"/>
      <c r="CO265" s="197"/>
      <c r="CP265" s="197"/>
      <c r="CQ265" s="197"/>
      <c r="CR265" s="197"/>
      <c r="CS265" s="197"/>
      <c r="CT265" s="197"/>
      <c r="CU265" s="197"/>
      <c r="CV265" s="197"/>
      <c r="CW265" s="197"/>
      <c r="CX265" s="197"/>
      <c r="CY265" s="197"/>
      <c r="CZ265" s="197"/>
      <c r="DA265" s="197"/>
      <c r="DB265" s="197"/>
    </row>
    <row r="266" spans="1:106" s="186" customFormat="1" ht="17.25" customHeight="1">
      <c r="A266" s="323" t="s">
        <v>616</v>
      </c>
      <c r="B266" s="323"/>
      <c r="C266" s="323"/>
      <c r="D266" s="323"/>
      <c r="E266" s="323"/>
      <c r="F266" s="323"/>
      <c r="G266" s="323"/>
      <c r="H266" s="323"/>
      <c r="I266" s="323"/>
      <c r="J266" s="323"/>
      <c r="K266" s="323"/>
      <c r="L266" s="323"/>
      <c r="M266" s="323"/>
      <c r="N266" s="189"/>
      <c r="O266" s="189"/>
      <c r="AQ266" s="197"/>
      <c r="AR266" s="197"/>
      <c r="AS266" s="197"/>
      <c r="AT266" s="197"/>
      <c r="AU266" s="197"/>
      <c r="AV266" s="197"/>
      <c r="AW266" s="197"/>
      <c r="AX266" s="197"/>
      <c r="AY266" s="197"/>
      <c r="AZ266" s="197"/>
      <c r="BA266" s="197"/>
      <c r="BB266" s="197"/>
      <c r="BC266" s="197"/>
      <c r="BD266" s="197"/>
      <c r="BE266" s="197"/>
      <c r="BF266" s="197"/>
      <c r="BG266" s="197"/>
      <c r="BH266" s="197"/>
      <c r="BI266" s="197"/>
      <c r="BJ266" s="197"/>
      <c r="BK266" s="197"/>
      <c r="BL266" s="197"/>
      <c r="BM266" s="197"/>
      <c r="BN266" s="197"/>
      <c r="BO266" s="197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</row>
    <row r="267" spans="1:106" s="186" customFormat="1" ht="17.25" customHeight="1">
      <c r="A267" s="323" t="s">
        <v>617</v>
      </c>
      <c r="B267" s="323"/>
      <c r="C267" s="323"/>
      <c r="D267" s="323"/>
      <c r="E267" s="323"/>
      <c r="F267" s="323"/>
      <c r="G267" s="323"/>
      <c r="H267" s="323"/>
      <c r="I267" s="323"/>
      <c r="J267" s="323"/>
      <c r="K267" s="323"/>
      <c r="L267" s="323"/>
      <c r="M267" s="323"/>
      <c r="N267" s="189"/>
      <c r="O267" s="189"/>
      <c r="AQ267" s="197"/>
      <c r="AR267" s="197"/>
      <c r="AS267" s="197"/>
      <c r="AT267" s="197"/>
      <c r="AU267" s="197"/>
      <c r="AV267" s="197"/>
      <c r="AW267" s="197"/>
      <c r="AX267" s="197"/>
      <c r="AY267" s="197"/>
      <c r="AZ267" s="197"/>
      <c r="BA267" s="197"/>
      <c r="BB267" s="197"/>
      <c r="BC267" s="197"/>
      <c r="BD267" s="197"/>
      <c r="BE267" s="197"/>
      <c r="BF267" s="197"/>
      <c r="BG267" s="197"/>
      <c r="BH267" s="197"/>
      <c r="BI267" s="197"/>
      <c r="BJ267" s="197"/>
      <c r="BK267" s="197"/>
      <c r="BL267" s="197"/>
      <c r="BM267" s="197"/>
      <c r="BN267" s="197"/>
      <c r="BO267" s="197"/>
      <c r="BP267" s="197"/>
      <c r="BQ267" s="197"/>
      <c r="BR267" s="197"/>
      <c r="BS267" s="197"/>
      <c r="BT267" s="197"/>
      <c r="BU267" s="197"/>
      <c r="BV267" s="197"/>
      <c r="BW267" s="197"/>
      <c r="BX267" s="197"/>
      <c r="BY267" s="197"/>
      <c r="BZ267" s="197"/>
      <c r="CA267" s="197"/>
      <c r="CB267" s="197"/>
      <c r="CC267" s="197"/>
      <c r="CD267" s="197"/>
      <c r="CE267" s="197"/>
      <c r="CF267" s="197"/>
      <c r="CG267" s="197"/>
      <c r="CH267" s="197"/>
      <c r="CI267" s="197"/>
      <c r="CJ267" s="197"/>
      <c r="CK267" s="197"/>
      <c r="CL267" s="197"/>
      <c r="CM267" s="197"/>
      <c r="CN267" s="197"/>
      <c r="CO267" s="197"/>
      <c r="CP267" s="197"/>
      <c r="CQ267" s="197"/>
      <c r="CR267" s="197"/>
      <c r="CS267" s="197"/>
      <c r="CT267" s="197"/>
      <c r="CU267" s="197"/>
      <c r="CV267" s="197"/>
      <c r="CW267" s="197"/>
      <c r="CX267" s="197"/>
      <c r="CY267" s="197"/>
      <c r="CZ267" s="197"/>
      <c r="DA267" s="197"/>
      <c r="DB267" s="197"/>
    </row>
    <row r="268" spans="1:106" s="186" customFormat="1" ht="17.25" customHeight="1">
      <c r="A268" s="323" t="s">
        <v>618</v>
      </c>
      <c r="B268" s="323"/>
      <c r="C268" s="323"/>
      <c r="D268" s="323"/>
      <c r="E268" s="323"/>
      <c r="F268" s="323"/>
      <c r="G268" s="323"/>
      <c r="H268" s="323"/>
      <c r="I268" s="323"/>
      <c r="J268" s="323"/>
      <c r="K268" s="323"/>
      <c r="L268" s="323"/>
      <c r="M268" s="323"/>
      <c r="N268" s="189"/>
      <c r="O268" s="189"/>
      <c r="AQ268" s="197"/>
      <c r="AR268" s="197"/>
      <c r="AS268" s="197"/>
      <c r="AT268" s="197"/>
      <c r="AU268" s="197"/>
      <c r="AV268" s="197"/>
      <c r="AW268" s="197"/>
      <c r="AX268" s="197"/>
      <c r="AY268" s="197"/>
      <c r="AZ268" s="197"/>
      <c r="BA268" s="197"/>
      <c r="BB268" s="197"/>
      <c r="BC268" s="197"/>
      <c r="BD268" s="197"/>
      <c r="BE268" s="197"/>
      <c r="BF268" s="197"/>
      <c r="BG268" s="197"/>
      <c r="BH268" s="197"/>
      <c r="BI268" s="197"/>
      <c r="BJ268" s="197"/>
      <c r="BK268" s="197"/>
      <c r="BL268" s="197"/>
      <c r="BM268" s="197"/>
      <c r="BN268" s="197"/>
      <c r="BO268" s="197"/>
      <c r="BP268" s="197"/>
      <c r="BQ268" s="197"/>
      <c r="BR268" s="197"/>
      <c r="BS268" s="197"/>
      <c r="BT268" s="197"/>
      <c r="BU268" s="197"/>
      <c r="BV268" s="197"/>
      <c r="BW268" s="197"/>
      <c r="BX268" s="197"/>
      <c r="BY268" s="197"/>
      <c r="BZ268" s="197"/>
      <c r="CA268" s="197"/>
      <c r="CB268" s="197"/>
      <c r="CC268" s="197"/>
      <c r="CD268" s="197"/>
      <c r="CE268" s="197"/>
      <c r="CF268" s="197"/>
      <c r="CG268" s="197"/>
      <c r="CH268" s="197"/>
      <c r="CI268" s="197"/>
      <c r="CJ268" s="197"/>
      <c r="CK268" s="197"/>
      <c r="CL268" s="197"/>
      <c r="CM268" s="197"/>
      <c r="CN268" s="197"/>
      <c r="CO268" s="197"/>
      <c r="CP268" s="197"/>
      <c r="CQ268" s="197"/>
      <c r="CR268" s="197"/>
      <c r="CS268" s="197"/>
      <c r="CT268" s="197"/>
      <c r="CU268" s="197"/>
      <c r="CV268" s="197"/>
      <c r="CW268" s="197"/>
      <c r="CX268" s="197"/>
      <c r="CY268" s="197"/>
      <c r="CZ268" s="197"/>
      <c r="DA268" s="197"/>
      <c r="DB268" s="197"/>
    </row>
    <row r="269" spans="1:106" s="186" customFormat="1" ht="17.25" customHeight="1">
      <c r="A269" s="323" t="s">
        <v>619</v>
      </c>
      <c r="B269" s="323"/>
      <c r="C269" s="323"/>
      <c r="D269" s="323"/>
      <c r="E269" s="323"/>
      <c r="F269" s="323"/>
      <c r="G269" s="323"/>
      <c r="H269" s="323"/>
      <c r="I269" s="323"/>
      <c r="J269" s="323"/>
      <c r="K269" s="323"/>
      <c r="L269" s="323"/>
      <c r="M269" s="323"/>
      <c r="N269" s="189"/>
      <c r="O269" s="189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7"/>
      <c r="BQ269" s="197"/>
      <c r="BR269" s="197"/>
      <c r="BS269" s="197"/>
      <c r="BT269" s="197"/>
      <c r="BU269" s="197"/>
      <c r="BV269" s="197"/>
      <c r="BW269" s="197"/>
      <c r="BX269" s="197"/>
      <c r="BY269" s="197"/>
      <c r="BZ269" s="197"/>
      <c r="CA269" s="197"/>
      <c r="CB269" s="197"/>
      <c r="CC269" s="197"/>
      <c r="CD269" s="197"/>
      <c r="CE269" s="197"/>
      <c r="CF269" s="197"/>
      <c r="CG269" s="197"/>
      <c r="CH269" s="197"/>
      <c r="CI269" s="197"/>
      <c r="CJ269" s="197"/>
      <c r="CK269" s="197"/>
      <c r="CL269" s="197"/>
      <c r="CM269" s="197"/>
      <c r="CN269" s="197"/>
      <c r="CO269" s="197"/>
      <c r="CP269" s="197"/>
      <c r="CQ269" s="197"/>
      <c r="CR269" s="197"/>
      <c r="CS269" s="197"/>
      <c r="CT269" s="197"/>
      <c r="CU269" s="197"/>
      <c r="CV269" s="197"/>
      <c r="CW269" s="197"/>
      <c r="CX269" s="197"/>
      <c r="CY269" s="197"/>
      <c r="CZ269" s="197"/>
      <c r="DA269" s="197"/>
      <c r="DB269" s="197"/>
    </row>
    <row r="270" spans="1:106" s="186" customFormat="1" ht="17.25" customHeight="1">
      <c r="A270" s="323" t="s">
        <v>620</v>
      </c>
      <c r="B270" s="323"/>
      <c r="C270" s="323"/>
      <c r="D270" s="323"/>
      <c r="E270" s="323"/>
      <c r="F270" s="323"/>
      <c r="G270" s="323"/>
      <c r="H270" s="323"/>
      <c r="I270" s="323"/>
      <c r="J270" s="323"/>
      <c r="K270" s="323"/>
      <c r="L270" s="323"/>
      <c r="M270" s="323"/>
      <c r="N270" s="189"/>
      <c r="O270" s="189"/>
      <c r="AQ270" s="197"/>
      <c r="AR270" s="197"/>
      <c r="AS270" s="197"/>
      <c r="AT270" s="197"/>
      <c r="AU270" s="197"/>
      <c r="AV270" s="197"/>
      <c r="AW270" s="197"/>
      <c r="AX270" s="197"/>
      <c r="AY270" s="197"/>
      <c r="AZ270" s="197"/>
      <c r="BA270" s="197"/>
      <c r="BB270" s="197"/>
      <c r="BC270" s="197"/>
      <c r="BD270" s="197"/>
      <c r="BE270" s="197"/>
      <c r="BF270" s="197"/>
      <c r="BG270" s="197"/>
      <c r="BH270" s="197"/>
      <c r="BI270" s="197"/>
      <c r="BJ270" s="197"/>
      <c r="BK270" s="197"/>
      <c r="BL270" s="197"/>
      <c r="BM270" s="197"/>
      <c r="BN270" s="197"/>
      <c r="BO270" s="197"/>
      <c r="BP270" s="197"/>
      <c r="BQ270" s="197"/>
      <c r="BR270" s="197"/>
      <c r="BS270" s="197"/>
      <c r="BT270" s="197"/>
      <c r="BU270" s="197"/>
      <c r="BV270" s="197"/>
      <c r="BW270" s="197"/>
      <c r="BX270" s="197"/>
      <c r="BY270" s="197"/>
      <c r="BZ270" s="197"/>
      <c r="CA270" s="197"/>
      <c r="CB270" s="197"/>
      <c r="CC270" s="197"/>
      <c r="CD270" s="197"/>
      <c r="CE270" s="197"/>
      <c r="CF270" s="197"/>
      <c r="CG270" s="197"/>
      <c r="CH270" s="197"/>
      <c r="CI270" s="197"/>
      <c r="CJ270" s="197"/>
      <c r="CK270" s="197"/>
      <c r="CL270" s="197"/>
      <c r="CM270" s="197"/>
      <c r="CN270" s="197"/>
      <c r="CO270" s="197"/>
      <c r="CP270" s="197"/>
      <c r="CQ270" s="197"/>
      <c r="CR270" s="197"/>
      <c r="CS270" s="197"/>
      <c r="CT270" s="197"/>
      <c r="CU270" s="197"/>
      <c r="CV270" s="197"/>
      <c r="CW270" s="197"/>
      <c r="CX270" s="197"/>
      <c r="CY270" s="197"/>
      <c r="CZ270" s="197"/>
      <c r="DA270" s="197"/>
      <c r="DB270" s="197"/>
    </row>
    <row r="271" spans="1:106" s="186" customFormat="1" ht="17.25" customHeight="1">
      <c r="A271" s="323" t="s">
        <v>621</v>
      </c>
      <c r="B271" s="323"/>
      <c r="C271" s="323"/>
      <c r="D271" s="323"/>
      <c r="E271" s="323"/>
      <c r="F271" s="323"/>
      <c r="G271" s="323"/>
      <c r="H271" s="323"/>
      <c r="I271" s="323"/>
      <c r="J271" s="323"/>
      <c r="K271" s="323"/>
      <c r="L271" s="323"/>
      <c r="M271" s="323"/>
      <c r="N271" s="189"/>
      <c r="O271" s="189"/>
      <c r="AQ271" s="197"/>
      <c r="AR271" s="197"/>
      <c r="AS271" s="197"/>
      <c r="AT271" s="197"/>
      <c r="AU271" s="197"/>
      <c r="AV271" s="197"/>
      <c r="AW271" s="197"/>
      <c r="AX271" s="197"/>
      <c r="AY271" s="197"/>
      <c r="AZ271" s="197"/>
      <c r="BA271" s="197"/>
      <c r="BB271" s="197"/>
      <c r="BC271" s="197"/>
      <c r="BD271" s="197"/>
      <c r="BE271" s="197"/>
      <c r="BF271" s="197"/>
      <c r="BG271" s="197"/>
      <c r="BH271" s="197"/>
      <c r="BI271" s="197"/>
      <c r="BJ271" s="197"/>
      <c r="BK271" s="197"/>
      <c r="BL271" s="197"/>
      <c r="BM271" s="197"/>
      <c r="BN271" s="197"/>
      <c r="BO271" s="197"/>
      <c r="BP271" s="197"/>
      <c r="BQ271" s="197"/>
      <c r="BR271" s="197"/>
      <c r="BS271" s="197"/>
      <c r="BT271" s="197"/>
      <c r="BU271" s="197"/>
      <c r="BV271" s="197"/>
      <c r="BW271" s="197"/>
      <c r="BX271" s="197"/>
      <c r="BY271" s="197"/>
      <c r="BZ271" s="197"/>
      <c r="CA271" s="197"/>
      <c r="CB271" s="197"/>
      <c r="CC271" s="197"/>
      <c r="CD271" s="197"/>
      <c r="CE271" s="197"/>
      <c r="CF271" s="197"/>
      <c r="CG271" s="197"/>
      <c r="CH271" s="197"/>
      <c r="CI271" s="197"/>
      <c r="CJ271" s="197"/>
      <c r="CK271" s="197"/>
      <c r="CL271" s="197"/>
      <c r="CM271" s="197"/>
      <c r="CN271" s="197"/>
      <c r="CO271" s="197"/>
      <c r="CP271" s="197"/>
      <c r="CQ271" s="197"/>
      <c r="CR271" s="197"/>
      <c r="CS271" s="197"/>
      <c r="CT271" s="197"/>
      <c r="CU271" s="197"/>
      <c r="CV271" s="197"/>
      <c r="CW271" s="197"/>
      <c r="CX271" s="197"/>
      <c r="CY271" s="197"/>
      <c r="CZ271" s="197"/>
      <c r="DA271" s="197"/>
      <c r="DB271" s="197"/>
    </row>
    <row r="272" spans="1:106" s="186" customFormat="1" ht="17.25" customHeight="1">
      <c r="A272" s="323" t="s">
        <v>622</v>
      </c>
      <c r="B272" s="323"/>
      <c r="C272" s="323"/>
      <c r="D272" s="323"/>
      <c r="E272" s="323"/>
      <c r="F272" s="323"/>
      <c r="G272" s="323"/>
      <c r="H272" s="323"/>
      <c r="I272" s="323"/>
      <c r="J272" s="323"/>
      <c r="K272" s="323"/>
      <c r="L272" s="323"/>
      <c r="M272" s="323"/>
      <c r="N272" s="189"/>
      <c r="O272" s="189"/>
      <c r="AQ272" s="197"/>
      <c r="AR272" s="197"/>
      <c r="AS272" s="197"/>
      <c r="AT272" s="197"/>
      <c r="AU272" s="197"/>
      <c r="AV272" s="197"/>
      <c r="AW272" s="197"/>
      <c r="AX272" s="197"/>
      <c r="AY272" s="197"/>
      <c r="AZ272" s="197"/>
      <c r="BA272" s="197"/>
      <c r="BB272" s="197"/>
      <c r="BC272" s="197"/>
      <c r="BD272" s="197"/>
      <c r="BE272" s="197"/>
      <c r="BF272" s="197"/>
      <c r="BG272" s="197"/>
      <c r="BH272" s="197"/>
      <c r="BI272" s="197"/>
      <c r="BJ272" s="197"/>
      <c r="BK272" s="197"/>
      <c r="BL272" s="197"/>
      <c r="BM272" s="197"/>
      <c r="BN272" s="197"/>
      <c r="BO272" s="197"/>
      <c r="BP272" s="197"/>
      <c r="BQ272" s="197"/>
      <c r="BR272" s="197"/>
      <c r="BS272" s="197"/>
      <c r="BT272" s="197"/>
      <c r="BU272" s="197"/>
      <c r="BV272" s="197"/>
      <c r="BW272" s="197"/>
      <c r="BX272" s="197"/>
      <c r="BY272" s="197"/>
      <c r="BZ272" s="197"/>
      <c r="CA272" s="197"/>
      <c r="CB272" s="197"/>
      <c r="CC272" s="197"/>
      <c r="CD272" s="197"/>
      <c r="CE272" s="197"/>
      <c r="CF272" s="197"/>
      <c r="CG272" s="197"/>
      <c r="CH272" s="197"/>
      <c r="CI272" s="197"/>
      <c r="CJ272" s="197"/>
      <c r="CK272" s="197"/>
      <c r="CL272" s="197"/>
      <c r="CM272" s="197"/>
      <c r="CN272" s="197"/>
      <c r="CO272" s="197"/>
      <c r="CP272" s="197"/>
      <c r="CQ272" s="197"/>
      <c r="CR272" s="197"/>
      <c r="CS272" s="197"/>
      <c r="CT272" s="197"/>
      <c r="CU272" s="197"/>
      <c r="CV272" s="197"/>
      <c r="CW272" s="197"/>
      <c r="CX272" s="197"/>
      <c r="CY272" s="197"/>
      <c r="CZ272" s="197"/>
      <c r="DA272" s="197"/>
      <c r="DB272" s="197"/>
    </row>
    <row r="273" spans="1:106" s="186" customFormat="1" ht="17.25" customHeight="1">
      <c r="A273" s="323" t="s">
        <v>623</v>
      </c>
      <c r="B273" s="323"/>
      <c r="C273" s="323"/>
      <c r="D273" s="323"/>
      <c r="E273" s="323"/>
      <c r="F273" s="323"/>
      <c r="G273" s="323"/>
      <c r="H273" s="323"/>
      <c r="I273" s="323"/>
      <c r="J273" s="323"/>
      <c r="K273" s="323"/>
      <c r="L273" s="323"/>
      <c r="M273" s="323"/>
      <c r="N273" s="189"/>
      <c r="O273" s="189"/>
      <c r="AQ273" s="197"/>
      <c r="AR273" s="197"/>
      <c r="AS273" s="197"/>
      <c r="AT273" s="197"/>
      <c r="AU273" s="197"/>
      <c r="AV273" s="197"/>
      <c r="AW273" s="197"/>
      <c r="AX273" s="197"/>
      <c r="AY273" s="197"/>
      <c r="AZ273" s="197"/>
      <c r="BA273" s="197"/>
      <c r="BB273" s="197"/>
      <c r="BC273" s="197"/>
      <c r="BD273" s="197"/>
      <c r="BE273" s="197"/>
      <c r="BF273" s="197"/>
      <c r="BG273" s="197"/>
      <c r="BH273" s="197"/>
      <c r="BI273" s="197"/>
      <c r="BJ273" s="197"/>
      <c r="BK273" s="197"/>
      <c r="BL273" s="197"/>
      <c r="BM273" s="197"/>
      <c r="BN273" s="197"/>
      <c r="BO273" s="197"/>
      <c r="BP273" s="197"/>
      <c r="BQ273" s="197"/>
      <c r="BR273" s="197"/>
      <c r="BS273" s="197"/>
      <c r="BT273" s="197"/>
      <c r="BU273" s="197"/>
      <c r="BV273" s="197"/>
      <c r="BW273" s="197"/>
      <c r="BX273" s="197"/>
      <c r="BY273" s="197"/>
      <c r="BZ273" s="197"/>
      <c r="CA273" s="197"/>
      <c r="CB273" s="197"/>
      <c r="CC273" s="197"/>
      <c r="CD273" s="197"/>
      <c r="CE273" s="197"/>
      <c r="CF273" s="197"/>
      <c r="CG273" s="197"/>
      <c r="CH273" s="197"/>
      <c r="CI273" s="197"/>
      <c r="CJ273" s="197"/>
      <c r="CK273" s="197"/>
      <c r="CL273" s="197"/>
      <c r="CM273" s="197"/>
      <c r="CN273" s="197"/>
      <c r="CO273" s="197"/>
      <c r="CP273" s="197"/>
      <c r="CQ273" s="197"/>
      <c r="CR273" s="197"/>
      <c r="CS273" s="197"/>
      <c r="CT273" s="197"/>
      <c r="CU273" s="197"/>
      <c r="CV273" s="197"/>
      <c r="CW273" s="197"/>
      <c r="CX273" s="197"/>
      <c r="CY273" s="197"/>
      <c r="CZ273" s="197"/>
      <c r="DA273" s="197"/>
      <c r="DB273" s="197"/>
    </row>
    <row r="274" spans="1:106" s="186" customFormat="1" ht="17.25" customHeight="1">
      <c r="A274" s="323" t="s">
        <v>624</v>
      </c>
      <c r="B274" s="323"/>
      <c r="C274" s="323"/>
      <c r="D274" s="323"/>
      <c r="E274" s="323"/>
      <c r="F274" s="323"/>
      <c r="G274" s="323"/>
      <c r="H274" s="323"/>
      <c r="I274" s="323"/>
      <c r="J274" s="323"/>
      <c r="K274" s="323"/>
      <c r="L274" s="323"/>
      <c r="M274" s="323"/>
      <c r="N274" s="189"/>
      <c r="O274" s="189"/>
      <c r="AQ274" s="197"/>
      <c r="AR274" s="197"/>
      <c r="AS274" s="197"/>
      <c r="AT274" s="197"/>
      <c r="AU274" s="197"/>
      <c r="AV274" s="197"/>
      <c r="AW274" s="197"/>
      <c r="AX274" s="197"/>
      <c r="AY274" s="197"/>
      <c r="AZ274" s="197"/>
      <c r="BA274" s="197"/>
      <c r="BB274" s="197"/>
      <c r="BC274" s="197"/>
      <c r="BD274" s="197"/>
      <c r="BE274" s="197"/>
      <c r="BF274" s="197"/>
      <c r="BG274" s="197"/>
      <c r="BH274" s="197"/>
      <c r="BI274" s="197"/>
      <c r="BJ274" s="197"/>
      <c r="BK274" s="197"/>
      <c r="BL274" s="197"/>
      <c r="BM274" s="197"/>
      <c r="BN274" s="197"/>
      <c r="BO274" s="197"/>
      <c r="BP274" s="197"/>
      <c r="BQ274" s="197"/>
      <c r="BR274" s="197"/>
      <c r="BS274" s="197"/>
      <c r="BT274" s="197"/>
      <c r="BU274" s="197"/>
      <c r="BV274" s="197"/>
      <c r="BW274" s="197"/>
      <c r="BX274" s="197"/>
      <c r="BY274" s="197"/>
      <c r="BZ274" s="197"/>
      <c r="CA274" s="197"/>
      <c r="CB274" s="197"/>
      <c r="CC274" s="197"/>
      <c r="CD274" s="197"/>
      <c r="CE274" s="197"/>
      <c r="CF274" s="197"/>
      <c r="CG274" s="197"/>
      <c r="CH274" s="197"/>
      <c r="CI274" s="197"/>
      <c r="CJ274" s="197"/>
      <c r="CK274" s="197"/>
      <c r="CL274" s="197"/>
      <c r="CM274" s="197"/>
      <c r="CN274" s="197"/>
      <c r="CO274" s="197"/>
      <c r="CP274" s="197"/>
      <c r="CQ274" s="197"/>
      <c r="CR274" s="197"/>
      <c r="CS274" s="197"/>
      <c r="CT274" s="197"/>
      <c r="CU274" s="197"/>
      <c r="CV274" s="197"/>
      <c r="CW274" s="197"/>
      <c r="CX274" s="197"/>
      <c r="CY274" s="197"/>
      <c r="CZ274" s="197"/>
      <c r="DA274" s="197"/>
      <c r="DB274" s="197"/>
    </row>
    <row r="275" spans="1:106" s="186" customFormat="1" ht="18.75">
      <c r="A275" s="195"/>
      <c r="AQ275" s="197"/>
      <c r="AR275" s="197"/>
      <c r="AS275" s="197"/>
      <c r="AT275" s="197"/>
      <c r="AU275" s="197"/>
      <c r="AV275" s="197"/>
      <c r="AW275" s="197"/>
      <c r="AX275" s="197"/>
      <c r="AY275" s="197"/>
      <c r="AZ275" s="197"/>
      <c r="BA275" s="197"/>
      <c r="BB275" s="197"/>
      <c r="BC275" s="197"/>
      <c r="BD275" s="197"/>
      <c r="BE275" s="197"/>
      <c r="BF275" s="197"/>
      <c r="BG275" s="197"/>
      <c r="BH275" s="197"/>
      <c r="BI275" s="197"/>
      <c r="BJ275" s="197"/>
      <c r="BK275" s="197"/>
      <c r="BL275" s="197"/>
      <c r="BM275" s="197"/>
      <c r="BN275" s="197"/>
      <c r="BO275" s="197"/>
      <c r="BP275" s="197"/>
      <c r="BQ275" s="197"/>
      <c r="BR275" s="197"/>
      <c r="BS275" s="197"/>
      <c r="BT275" s="197"/>
      <c r="BU275" s="197"/>
      <c r="BV275" s="197"/>
      <c r="BW275" s="197"/>
      <c r="BX275" s="197"/>
      <c r="BY275" s="197"/>
      <c r="BZ275" s="197"/>
      <c r="CA275" s="197"/>
      <c r="CB275" s="197"/>
      <c r="CC275" s="197"/>
      <c r="CD275" s="197"/>
      <c r="CE275" s="197"/>
      <c r="CF275" s="197"/>
      <c r="CG275" s="197"/>
      <c r="CH275" s="197"/>
      <c r="CI275" s="197"/>
      <c r="CJ275" s="197"/>
      <c r="CK275" s="197"/>
      <c r="CL275" s="197"/>
      <c r="CM275" s="197"/>
      <c r="CN275" s="197"/>
      <c r="CO275" s="197"/>
      <c r="CP275" s="197"/>
      <c r="CQ275" s="197"/>
      <c r="CR275" s="197"/>
      <c r="CS275" s="197"/>
      <c r="CT275" s="197"/>
      <c r="CU275" s="197"/>
      <c r="CV275" s="197"/>
      <c r="CW275" s="197"/>
      <c r="CX275" s="197"/>
      <c r="CY275" s="197"/>
      <c r="CZ275" s="197"/>
      <c r="DA275" s="197"/>
      <c r="DB275" s="197"/>
    </row>
    <row r="276" spans="1:106" s="186" customFormat="1" ht="18.75">
      <c r="A276" s="195"/>
      <c r="AQ276" s="197"/>
      <c r="AR276" s="197"/>
      <c r="AS276" s="197"/>
      <c r="AT276" s="197"/>
      <c r="AU276" s="197"/>
      <c r="AV276" s="197"/>
      <c r="AW276" s="197"/>
      <c r="AX276" s="197"/>
      <c r="AY276" s="197"/>
      <c r="AZ276" s="197"/>
      <c r="BA276" s="197"/>
      <c r="BB276" s="197"/>
      <c r="BC276" s="197"/>
      <c r="BD276" s="197"/>
      <c r="BE276" s="197"/>
      <c r="BF276" s="197"/>
      <c r="BG276" s="197"/>
      <c r="BH276" s="197"/>
      <c r="BI276" s="197"/>
      <c r="BJ276" s="197"/>
      <c r="BK276" s="197"/>
      <c r="BL276" s="197"/>
      <c r="BM276" s="197"/>
      <c r="BN276" s="197"/>
      <c r="BO276" s="197"/>
      <c r="BP276" s="197"/>
      <c r="BQ276" s="197"/>
      <c r="BR276" s="197"/>
      <c r="BS276" s="197"/>
      <c r="BT276" s="197"/>
      <c r="BU276" s="197"/>
      <c r="BV276" s="197"/>
      <c r="BW276" s="197"/>
      <c r="BX276" s="197"/>
      <c r="BY276" s="197"/>
      <c r="BZ276" s="197"/>
      <c r="CA276" s="197"/>
      <c r="CB276" s="197"/>
      <c r="CC276" s="197"/>
      <c r="CD276" s="197"/>
      <c r="CE276" s="197"/>
      <c r="CF276" s="197"/>
      <c r="CG276" s="197"/>
      <c r="CH276" s="197"/>
      <c r="CI276" s="197"/>
      <c r="CJ276" s="197"/>
      <c r="CK276" s="197"/>
      <c r="CL276" s="197"/>
      <c r="CM276" s="197"/>
      <c r="CN276" s="197"/>
      <c r="CO276" s="197"/>
      <c r="CP276" s="197"/>
      <c r="CQ276" s="197"/>
      <c r="CR276" s="197"/>
      <c r="CS276" s="197"/>
      <c r="CT276" s="197"/>
      <c r="CU276" s="197"/>
      <c r="CV276" s="197"/>
      <c r="CW276" s="197"/>
      <c r="CX276" s="197"/>
      <c r="CY276" s="197"/>
      <c r="CZ276" s="197"/>
      <c r="DA276" s="197"/>
      <c r="DB276" s="197"/>
    </row>
    <row r="277" spans="1:106" s="186" customFormat="1" ht="18.75">
      <c r="A277" s="195"/>
      <c r="AQ277" s="197"/>
      <c r="AR277" s="197"/>
      <c r="AS277" s="197"/>
      <c r="AT277" s="197"/>
      <c r="AU277" s="197"/>
      <c r="AV277" s="197"/>
      <c r="AW277" s="197"/>
      <c r="AX277" s="197"/>
      <c r="AY277" s="197"/>
      <c r="AZ277" s="197"/>
      <c r="BA277" s="197"/>
      <c r="BB277" s="197"/>
      <c r="BC277" s="197"/>
      <c r="BD277" s="197"/>
      <c r="BE277" s="197"/>
      <c r="BF277" s="197"/>
      <c r="BG277" s="197"/>
      <c r="BH277" s="197"/>
      <c r="BI277" s="197"/>
      <c r="BJ277" s="197"/>
      <c r="BK277" s="197"/>
      <c r="BL277" s="197"/>
      <c r="BM277" s="197"/>
      <c r="BN277" s="197"/>
      <c r="BO277" s="197"/>
      <c r="BP277" s="197"/>
      <c r="BQ277" s="197"/>
      <c r="BR277" s="197"/>
      <c r="BS277" s="197"/>
      <c r="BT277" s="197"/>
      <c r="BU277" s="197"/>
      <c r="BV277" s="197"/>
      <c r="BW277" s="197"/>
      <c r="BX277" s="197"/>
      <c r="BY277" s="197"/>
      <c r="BZ277" s="197"/>
      <c r="CA277" s="197"/>
      <c r="CB277" s="197"/>
      <c r="CC277" s="197"/>
      <c r="CD277" s="197"/>
      <c r="CE277" s="197"/>
      <c r="CF277" s="197"/>
      <c r="CG277" s="197"/>
      <c r="CH277" s="197"/>
      <c r="CI277" s="197"/>
      <c r="CJ277" s="197"/>
      <c r="CK277" s="197"/>
      <c r="CL277" s="197"/>
      <c r="CM277" s="197"/>
      <c r="CN277" s="197"/>
      <c r="CO277" s="197"/>
      <c r="CP277" s="197"/>
      <c r="CQ277" s="197"/>
      <c r="CR277" s="197"/>
      <c r="CS277" s="197"/>
      <c r="CT277" s="197"/>
      <c r="CU277" s="197"/>
      <c r="CV277" s="197"/>
      <c r="CW277" s="197"/>
      <c r="CX277" s="197"/>
      <c r="CY277" s="197"/>
      <c r="CZ277" s="197"/>
      <c r="DA277" s="197"/>
      <c r="DB277" s="197"/>
    </row>
    <row r="278" spans="1:106" s="186" customFormat="1" ht="18.75">
      <c r="A278" s="195"/>
      <c r="AQ278" s="197"/>
      <c r="AR278" s="197"/>
      <c r="AS278" s="197"/>
      <c r="AT278" s="197"/>
      <c r="AU278" s="197"/>
      <c r="AV278" s="197"/>
      <c r="AW278" s="197"/>
      <c r="AX278" s="197"/>
      <c r="AY278" s="197"/>
      <c r="AZ278" s="197"/>
      <c r="BA278" s="197"/>
      <c r="BB278" s="197"/>
      <c r="BC278" s="197"/>
      <c r="BD278" s="197"/>
      <c r="BE278" s="197"/>
      <c r="BF278" s="197"/>
      <c r="BG278" s="197"/>
      <c r="BH278" s="197"/>
      <c r="BI278" s="197"/>
      <c r="BJ278" s="197"/>
      <c r="BK278" s="197"/>
      <c r="BL278" s="197"/>
      <c r="BM278" s="197"/>
      <c r="BN278" s="197"/>
      <c r="BO278" s="197"/>
      <c r="BP278" s="197"/>
      <c r="BQ278" s="197"/>
      <c r="BR278" s="197"/>
      <c r="BS278" s="197"/>
      <c r="BT278" s="197"/>
      <c r="BU278" s="197"/>
      <c r="BV278" s="197"/>
      <c r="BW278" s="197"/>
      <c r="BX278" s="197"/>
      <c r="BY278" s="197"/>
      <c r="BZ278" s="197"/>
      <c r="CA278" s="197"/>
      <c r="CB278" s="197"/>
      <c r="CC278" s="197"/>
      <c r="CD278" s="197"/>
      <c r="CE278" s="197"/>
      <c r="CF278" s="197"/>
      <c r="CG278" s="197"/>
      <c r="CH278" s="197"/>
      <c r="CI278" s="197"/>
      <c r="CJ278" s="197"/>
      <c r="CK278" s="197"/>
      <c r="CL278" s="197"/>
      <c r="CM278" s="197"/>
      <c r="CN278" s="197"/>
      <c r="CO278" s="197"/>
      <c r="CP278" s="197"/>
      <c r="CQ278" s="197"/>
      <c r="CR278" s="197"/>
      <c r="CS278" s="197"/>
      <c r="CT278" s="197"/>
      <c r="CU278" s="197"/>
      <c r="CV278" s="197"/>
      <c r="CW278" s="197"/>
      <c r="CX278" s="197"/>
      <c r="CY278" s="197"/>
      <c r="CZ278" s="197"/>
      <c r="DA278" s="197"/>
      <c r="DB278" s="197"/>
    </row>
    <row r="279" spans="1:106" s="186" customFormat="1" ht="18.75">
      <c r="A279" s="195"/>
      <c r="AQ279" s="197"/>
      <c r="AR279" s="197"/>
      <c r="AS279" s="197"/>
      <c r="AT279" s="197"/>
      <c r="AU279" s="197"/>
      <c r="AV279" s="197"/>
      <c r="AW279" s="197"/>
      <c r="AX279" s="197"/>
      <c r="AY279" s="197"/>
      <c r="AZ279" s="197"/>
      <c r="BA279" s="197"/>
      <c r="BB279" s="197"/>
      <c r="BC279" s="197"/>
      <c r="BD279" s="197"/>
      <c r="BE279" s="197"/>
      <c r="BF279" s="197"/>
      <c r="BG279" s="197"/>
      <c r="BH279" s="197"/>
      <c r="BI279" s="197"/>
      <c r="BJ279" s="197"/>
      <c r="BK279" s="197"/>
      <c r="BL279" s="197"/>
      <c r="BM279" s="197"/>
      <c r="BN279" s="197"/>
      <c r="BO279" s="197"/>
      <c r="BP279" s="197"/>
      <c r="BQ279" s="197"/>
      <c r="BR279" s="197"/>
      <c r="BS279" s="197"/>
      <c r="BT279" s="197"/>
      <c r="BU279" s="197"/>
      <c r="BV279" s="197"/>
      <c r="BW279" s="197"/>
      <c r="BX279" s="197"/>
      <c r="BY279" s="197"/>
      <c r="BZ279" s="197"/>
      <c r="CA279" s="197"/>
      <c r="CB279" s="197"/>
      <c r="CC279" s="197"/>
      <c r="CD279" s="197"/>
      <c r="CE279" s="197"/>
      <c r="CF279" s="197"/>
      <c r="CG279" s="197"/>
      <c r="CH279" s="197"/>
      <c r="CI279" s="197"/>
      <c r="CJ279" s="197"/>
      <c r="CK279" s="197"/>
      <c r="CL279" s="197"/>
      <c r="CM279" s="197"/>
      <c r="CN279" s="197"/>
      <c r="CO279" s="197"/>
      <c r="CP279" s="197"/>
      <c r="CQ279" s="197"/>
      <c r="CR279" s="197"/>
      <c r="CS279" s="197"/>
      <c r="CT279" s="197"/>
      <c r="CU279" s="197"/>
      <c r="CV279" s="197"/>
      <c r="CW279" s="197"/>
      <c r="CX279" s="197"/>
      <c r="CY279" s="197"/>
      <c r="CZ279" s="197"/>
      <c r="DA279" s="197"/>
      <c r="DB279" s="197"/>
    </row>
    <row r="280" spans="1:106" s="186" customFormat="1" ht="18.75">
      <c r="A280" s="195"/>
      <c r="AQ280" s="197"/>
      <c r="AR280" s="197"/>
      <c r="AS280" s="197"/>
      <c r="AT280" s="197"/>
      <c r="AU280" s="197"/>
      <c r="AV280" s="197"/>
      <c r="AW280" s="197"/>
      <c r="AX280" s="197"/>
      <c r="AY280" s="197"/>
      <c r="AZ280" s="197"/>
      <c r="BA280" s="197"/>
      <c r="BB280" s="197"/>
      <c r="BC280" s="197"/>
      <c r="BD280" s="197"/>
      <c r="BE280" s="197"/>
      <c r="BF280" s="197"/>
      <c r="BG280" s="197"/>
      <c r="BH280" s="197"/>
      <c r="BI280" s="197"/>
      <c r="BJ280" s="197"/>
      <c r="BK280" s="197"/>
      <c r="BL280" s="197"/>
      <c r="BM280" s="197"/>
      <c r="BN280" s="197"/>
      <c r="BO280" s="197"/>
      <c r="BP280" s="197"/>
      <c r="BQ280" s="197"/>
      <c r="BR280" s="197"/>
      <c r="BS280" s="197"/>
      <c r="BT280" s="197"/>
      <c r="BU280" s="197"/>
      <c r="BV280" s="197"/>
      <c r="BW280" s="197"/>
      <c r="BX280" s="197"/>
      <c r="BY280" s="197"/>
      <c r="BZ280" s="197"/>
      <c r="CA280" s="197"/>
      <c r="CB280" s="197"/>
      <c r="CC280" s="197"/>
      <c r="CD280" s="197"/>
      <c r="CE280" s="197"/>
      <c r="CF280" s="197"/>
      <c r="CG280" s="197"/>
      <c r="CH280" s="197"/>
      <c r="CI280" s="197"/>
      <c r="CJ280" s="197"/>
      <c r="CK280" s="197"/>
      <c r="CL280" s="197"/>
      <c r="CM280" s="197"/>
      <c r="CN280" s="197"/>
      <c r="CO280" s="197"/>
      <c r="CP280" s="197"/>
      <c r="CQ280" s="197"/>
      <c r="CR280" s="197"/>
      <c r="CS280" s="197"/>
      <c r="CT280" s="197"/>
      <c r="CU280" s="197"/>
      <c r="CV280" s="197"/>
      <c r="CW280" s="197"/>
      <c r="CX280" s="197"/>
      <c r="CY280" s="197"/>
      <c r="CZ280" s="197"/>
      <c r="DA280" s="197"/>
      <c r="DB280" s="197"/>
    </row>
    <row r="281" spans="1:106" s="186" customFormat="1" ht="18.75">
      <c r="A281" s="195"/>
      <c r="AQ281" s="197"/>
      <c r="AR281" s="197"/>
      <c r="AS281" s="197"/>
      <c r="AT281" s="197"/>
      <c r="AU281" s="197"/>
      <c r="AV281" s="197"/>
      <c r="AW281" s="197"/>
      <c r="AX281" s="197"/>
      <c r="AY281" s="197"/>
      <c r="AZ281" s="197"/>
      <c r="BA281" s="197"/>
      <c r="BB281" s="197"/>
      <c r="BC281" s="197"/>
      <c r="BD281" s="197"/>
      <c r="BE281" s="197"/>
      <c r="BF281" s="197"/>
      <c r="BG281" s="197"/>
      <c r="BH281" s="197"/>
      <c r="BI281" s="197"/>
      <c r="BJ281" s="197"/>
      <c r="BK281" s="197"/>
      <c r="BL281" s="197"/>
      <c r="BM281" s="197"/>
      <c r="BN281" s="197"/>
      <c r="BO281" s="197"/>
      <c r="BP281" s="197"/>
      <c r="BQ281" s="197"/>
      <c r="BR281" s="197"/>
      <c r="BS281" s="197"/>
      <c r="BT281" s="197"/>
      <c r="BU281" s="197"/>
      <c r="BV281" s="197"/>
      <c r="BW281" s="197"/>
      <c r="BX281" s="197"/>
      <c r="BY281" s="197"/>
      <c r="BZ281" s="197"/>
      <c r="CA281" s="197"/>
      <c r="CB281" s="197"/>
      <c r="CC281" s="197"/>
      <c r="CD281" s="197"/>
      <c r="CE281" s="197"/>
      <c r="CF281" s="197"/>
      <c r="CG281" s="197"/>
      <c r="CH281" s="197"/>
      <c r="CI281" s="197"/>
      <c r="CJ281" s="197"/>
      <c r="CK281" s="197"/>
      <c r="CL281" s="197"/>
      <c r="CM281" s="197"/>
      <c r="CN281" s="197"/>
      <c r="CO281" s="197"/>
      <c r="CP281" s="197"/>
      <c r="CQ281" s="197"/>
      <c r="CR281" s="197"/>
      <c r="CS281" s="197"/>
      <c r="CT281" s="197"/>
      <c r="CU281" s="197"/>
      <c r="CV281" s="197"/>
      <c r="CW281" s="197"/>
      <c r="CX281" s="197"/>
      <c r="CY281" s="197"/>
      <c r="CZ281" s="197"/>
      <c r="DA281" s="197"/>
      <c r="DB281" s="197"/>
    </row>
    <row r="282" spans="1:106" s="186" customFormat="1" ht="18.75">
      <c r="A282" s="195"/>
      <c r="AQ282" s="197"/>
      <c r="AR282" s="197"/>
      <c r="AS282" s="197"/>
      <c r="AT282" s="197"/>
      <c r="AU282" s="197"/>
      <c r="AV282" s="197"/>
      <c r="AW282" s="197"/>
      <c r="AX282" s="197"/>
      <c r="AY282" s="197"/>
      <c r="AZ282" s="197"/>
      <c r="BA282" s="197"/>
      <c r="BB282" s="197"/>
      <c r="BC282" s="197"/>
      <c r="BD282" s="197"/>
      <c r="BE282" s="197"/>
      <c r="BF282" s="197"/>
      <c r="BG282" s="197"/>
      <c r="BH282" s="197"/>
      <c r="BI282" s="197"/>
      <c r="BJ282" s="197"/>
      <c r="BK282" s="197"/>
      <c r="BL282" s="197"/>
      <c r="BM282" s="197"/>
      <c r="BN282" s="197"/>
      <c r="BO282" s="197"/>
      <c r="BP282" s="197"/>
      <c r="BQ282" s="197"/>
      <c r="BR282" s="197"/>
      <c r="BS282" s="197"/>
      <c r="BT282" s="197"/>
      <c r="BU282" s="197"/>
      <c r="BV282" s="197"/>
      <c r="BW282" s="197"/>
      <c r="BX282" s="197"/>
      <c r="BY282" s="197"/>
      <c r="BZ282" s="197"/>
      <c r="CA282" s="197"/>
      <c r="CB282" s="197"/>
      <c r="CC282" s="197"/>
      <c r="CD282" s="197"/>
      <c r="CE282" s="197"/>
      <c r="CF282" s="197"/>
      <c r="CG282" s="197"/>
      <c r="CH282" s="197"/>
      <c r="CI282" s="197"/>
      <c r="CJ282" s="197"/>
      <c r="CK282" s="197"/>
      <c r="CL282" s="197"/>
      <c r="CM282" s="197"/>
      <c r="CN282" s="197"/>
      <c r="CO282" s="197"/>
      <c r="CP282" s="197"/>
      <c r="CQ282" s="197"/>
      <c r="CR282" s="197"/>
      <c r="CS282" s="197"/>
      <c r="CT282" s="197"/>
      <c r="CU282" s="197"/>
      <c r="CV282" s="197"/>
      <c r="CW282" s="197"/>
      <c r="CX282" s="197"/>
      <c r="CY282" s="197"/>
      <c r="CZ282" s="197"/>
      <c r="DA282" s="197"/>
      <c r="DB282" s="197"/>
    </row>
    <row r="283" spans="1:106" s="186" customFormat="1" ht="18.75">
      <c r="A283" s="195"/>
      <c r="AQ283" s="197"/>
      <c r="AR283" s="197"/>
      <c r="AS283" s="197"/>
      <c r="AT283" s="197"/>
      <c r="AU283" s="197"/>
      <c r="AV283" s="197"/>
      <c r="AW283" s="197"/>
      <c r="AX283" s="197"/>
      <c r="AY283" s="197"/>
      <c r="AZ283" s="197"/>
      <c r="BA283" s="197"/>
      <c r="BB283" s="197"/>
      <c r="BC283" s="197"/>
      <c r="BD283" s="197"/>
      <c r="BE283" s="197"/>
      <c r="BF283" s="197"/>
      <c r="BG283" s="197"/>
      <c r="BH283" s="197"/>
      <c r="BI283" s="197"/>
      <c r="BJ283" s="197"/>
      <c r="BK283" s="197"/>
      <c r="BL283" s="197"/>
      <c r="BM283" s="197"/>
      <c r="BN283" s="197"/>
      <c r="BO283" s="197"/>
      <c r="BP283" s="197"/>
      <c r="BQ283" s="197"/>
      <c r="BR283" s="197"/>
      <c r="BS283" s="197"/>
      <c r="BT283" s="197"/>
      <c r="BU283" s="197"/>
      <c r="BV283" s="197"/>
      <c r="BW283" s="197"/>
      <c r="BX283" s="197"/>
      <c r="BY283" s="197"/>
      <c r="BZ283" s="197"/>
      <c r="CA283" s="197"/>
      <c r="CB283" s="197"/>
      <c r="CC283" s="197"/>
      <c r="CD283" s="197"/>
      <c r="CE283" s="197"/>
      <c r="CF283" s="197"/>
      <c r="CG283" s="197"/>
      <c r="CH283" s="197"/>
      <c r="CI283" s="197"/>
      <c r="CJ283" s="197"/>
      <c r="CK283" s="197"/>
      <c r="CL283" s="197"/>
      <c r="CM283" s="197"/>
      <c r="CN283" s="197"/>
      <c r="CO283" s="197"/>
      <c r="CP283" s="197"/>
      <c r="CQ283" s="197"/>
      <c r="CR283" s="197"/>
      <c r="CS283" s="197"/>
      <c r="CT283" s="197"/>
      <c r="CU283" s="197"/>
      <c r="CV283" s="197"/>
      <c r="CW283" s="197"/>
      <c r="CX283" s="197"/>
      <c r="CY283" s="197"/>
      <c r="CZ283" s="197"/>
      <c r="DA283" s="197"/>
      <c r="DB283" s="197"/>
    </row>
    <row r="284" spans="1:106" s="186" customFormat="1" ht="18.75">
      <c r="A284" s="195"/>
      <c r="AQ284" s="197"/>
      <c r="AR284" s="197"/>
      <c r="AS284" s="197"/>
      <c r="AT284" s="197"/>
      <c r="AU284" s="197"/>
      <c r="AV284" s="197"/>
      <c r="AW284" s="197"/>
      <c r="AX284" s="197"/>
      <c r="AY284" s="197"/>
      <c r="AZ284" s="197"/>
      <c r="BA284" s="197"/>
      <c r="BB284" s="197"/>
      <c r="BC284" s="197"/>
      <c r="BD284" s="197"/>
      <c r="BE284" s="197"/>
      <c r="BF284" s="197"/>
      <c r="BG284" s="197"/>
      <c r="BH284" s="197"/>
      <c r="BI284" s="197"/>
      <c r="BJ284" s="197"/>
      <c r="BK284" s="197"/>
      <c r="BL284" s="197"/>
      <c r="BM284" s="197"/>
      <c r="BN284" s="197"/>
      <c r="BO284" s="197"/>
      <c r="BP284" s="197"/>
      <c r="BQ284" s="197"/>
      <c r="BR284" s="197"/>
      <c r="BS284" s="197"/>
      <c r="BT284" s="197"/>
      <c r="BU284" s="197"/>
      <c r="BV284" s="197"/>
      <c r="BW284" s="197"/>
      <c r="BX284" s="197"/>
      <c r="BY284" s="197"/>
      <c r="BZ284" s="197"/>
      <c r="CA284" s="197"/>
      <c r="CB284" s="197"/>
      <c r="CC284" s="197"/>
      <c r="CD284" s="197"/>
      <c r="CE284" s="197"/>
      <c r="CF284" s="197"/>
      <c r="CG284" s="197"/>
      <c r="CH284" s="197"/>
      <c r="CI284" s="197"/>
      <c r="CJ284" s="197"/>
      <c r="CK284" s="197"/>
      <c r="CL284" s="197"/>
      <c r="CM284" s="197"/>
      <c r="CN284" s="197"/>
      <c r="CO284" s="197"/>
      <c r="CP284" s="197"/>
      <c r="CQ284" s="197"/>
      <c r="CR284" s="197"/>
      <c r="CS284" s="197"/>
      <c r="CT284" s="197"/>
      <c r="CU284" s="197"/>
      <c r="CV284" s="197"/>
      <c r="CW284" s="197"/>
      <c r="CX284" s="197"/>
      <c r="CY284" s="197"/>
      <c r="CZ284" s="197"/>
      <c r="DA284" s="197"/>
      <c r="DB284" s="197"/>
    </row>
    <row r="285" spans="1:106" s="186" customFormat="1" ht="18.75">
      <c r="A285" s="195"/>
      <c r="AQ285" s="197"/>
      <c r="AR285" s="197"/>
      <c r="AS285" s="197"/>
      <c r="AT285" s="197"/>
      <c r="AU285" s="197"/>
      <c r="AV285" s="197"/>
      <c r="AW285" s="197"/>
      <c r="AX285" s="197"/>
      <c r="AY285" s="197"/>
      <c r="AZ285" s="197"/>
      <c r="BA285" s="197"/>
      <c r="BB285" s="197"/>
      <c r="BC285" s="197"/>
      <c r="BD285" s="197"/>
      <c r="BE285" s="197"/>
      <c r="BF285" s="197"/>
      <c r="BG285" s="197"/>
      <c r="BH285" s="197"/>
      <c r="BI285" s="197"/>
      <c r="BJ285" s="197"/>
      <c r="BK285" s="197"/>
      <c r="BL285" s="197"/>
      <c r="BM285" s="197"/>
      <c r="BN285" s="197"/>
      <c r="BO285" s="197"/>
      <c r="BP285" s="197"/>
      <c r="BQ285" s="197"/>
      <c r="BR285" s="197"/>
      <c r="BS285" s="197"/>
      <c r="BT285" s="197"/>
      <c r="BU285" s="197"/>
      <c r="BV285" s="197"/>
      <c r="BW285" s="197"/>
      <c r="BX285" s="197"/>
      <c r="BY285" s="197"/>
      <c r="BZ285" s="197"/>
      <c r="CA285" s="197"/>
      <c r="CB285" s="197"/>
      <c r="CC285" s="197"/>
      <c r="CD285" s="197"/>
      <c r="CE285" s="197"/>
      <c r="CF285" s="197"/>
      <c r="CG285" s="197"/>
      <c r="CH285" s="197"/>
      <c r="CI285" s="197"/>
      <c r="CJ285" s="197"/>
      <c r="CK285" s="197"/>
      <c r="CL285" s="197"/>
      <c r="CM285" s="197"/>
      <c r="CN285" s="197"/>
      <c r="CO285" s="197"/>
      <c r="CP285" s="197"/>
      <c r="CQ285" s="197"/>
      <c r="CR285" s="197"/>
      <c r="CS285" s="197"/>
      <c r="CT285" s="197"/>
      <c r="CU285" s="197"/>
      <c r="CV285" s="197"/>
      <c r="CW285" s="197"/>
      <c r="CX285" s="197"/>
      <c r="CY285" s="197"/>
      <c r="CZ285" s="197"/>
      <c r="DA285" s="197"/>
      <c r="DB285" s="197"/>
    </row>
    <row r="286" spans="1:106" s="186" customFormat="1" ht="18.75">
      <c r="A286" s="195"/>
      <c r="AQ286" s="197"/>
      <c r="AR286" s="197"/>
      <c r="AS286" s="197"/>
      <c r="AT286" s="197"/>
      <c r="AU286" s="197"/>
      <c r="AV286" s="197"/>
      <c r="AW286" s="197"/>
      <c r="AX286" s="197"/>
      <c r="AY286" s="197"/>
      <c r="AZ286" s="197"/>
      <c r="BA286" s="197"/>
      <c r="BB286" s="197"/>
      <c r="BC286" s="197"/>
      <c r="BD286" s="197"/>
      <c r="BE286" s="197"/>
      <c r="BF286" s="197"/>
      <c r="BG286" s="197"/>
      <c r="BH286" s="197"/>
      <c r="BI286" s="197"/>
      <c r="BJ286" s="197"/>
      <c r="BK286" s="197"/>
      <c r="BL286" s="197"/>
      <c r="BM286" s="197"/>
      <c r="BN286" s="197"/>
      <c r="BO286" s="197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</row>
    <row r="287" spans="1:106" s="186" customFormat="1" ht="18.75">
      <c r="A287" s="195"/>
      <c r="AQ287" s="197"/>
      <c r="AR287" s="197"/>
      <c r="AS287" s="197"/>
      <c r="AT287" s="197"/>
      <c r="AU287" s="197"/>
      <c r="AV287" s="197"/>
      <c r="AW287" s="197"/>
      <c r="AX287" s="197"/>
      <c r="AY287" s="197"/>
      <c r="AZ287" s="197"/>
      <c r="BA287" s="197"/>
      <c r="BB287" s="197"/>
      <c r="BC287" s="197"/>
      <c r="BD287" s="197"/>
      <c r="BE287" s="197"/>
      <c r="BF287" s="197"/>
      <c r="BG287" s="197"/>
      <c r="BH287" s="197"/>
      <c r="BI287" s="197"/>
      <c r="BJ287" s="197"/>
      <c r="BK287" s="197"/>
      <c r="BL287" s="197"/>
      <c r="BM287" s="197"/>
      <c r="BN287" s="197"/>
      <c r="BO287" s="197"/>
      <c r="BP287" s="197"/>
      <c r="BQ287" s="197"/>
      <c r="BR287" s="197"/>
      <c r="BS287" s="197"/>
      <c r="BT287" s="197"/>
      <c r="BU287" s="197"/>
      <c r="BV287" s="197"/>
      <c r="BW287" s="197"/>
      <c r="BX287" s="197"/>
      <c r="BY287" s="197"/>
      <c r="BZ287" s="197"/>
      <c r="CA287" s="197"/>
      <c r="CB287" s="197"/>
      <c r="CC287" s="197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</row>
    <row r="288" spans="1:106" s="186" customFormat="1" ht="18.75">
      <c r="A288" s="195"/>
      <c r="AQ288" s="197"/>
      <c r="AR288" s="197"/>
      <c r="AS288" s="197"/>
      <c r="AT288" s="197"/>
      <c r="AU288" s="197"/>
      <c r="AV288" s="197"/>
      <c r="AW288" s="197"/>
      <c r="AX288" s="197"/>
      <c r="AY288" s="197"/>
      <c r="AZ288" s="197"/>
      <c r="BA288" s="197"/>
      <c r="BB288" s="197"/>
      <c r="BC288" s="197"/>
      <c r="BD288" s="197"/>
      <c r="BE288" s="197"/>
      <c r="BF288" s="197"/>
      <c r="BG288" s="197"/>
      <c r="BH288" s="197"/>
      <c r="BI288" s="197"/>
      <c r="BJ288" s="197"/>
      <c r="BK288" s="197"/>
      <c r="BL288" s="197"/>
      <c r="BM288" s="197"/>
      <c r="BN288" s="197"/>
      <c r="BO288" s="197"/>
      <c r="BP288" s="197"/>
      <c r="BQ288" s="197"/>
      <c r="BR288" s="197"/>
      <c r="BS288" s="197"/>
      <c r="BT288" s="197"/>
      <c r="BU288" s="197"/>
      <c r="BV288" s="197"/>
      <c r="BW288" s="197"/>
      <c r="BX288" s="197"/>
      <c r="BY288" s="197"/>
      <c r="BZ288" s="197"/>
      <c r="CA288" s="197"/>
      <c r="CB288" s="197"/>
      <c r="CC288" s="197"/>
      <c r="CD288" s="197"/>
      <c r="CE288" s="197"/>
      <c r="CF288" s="197"/>
      <c r="CG288" s="197"/>
      <c r="CH288" s="197"/>
      <c r="CI288" s="197"/>
      <c r="CJ288" s="197"/>
      <c r="CK288" s="197"/>
      <c r="CL288" s="197"/>
      <c r="CM288" s="197"/>
      <c r="CN288" s="197"/>
      <c r="CO288" s="197"/>
      <c r="CP288" s="197"/>
      <c r="CQ288" s="197"/>
      <c r="CR288" s="197"/>
      <c r="CS288" s="197"/>
      <c r="CT288" s="197"/>
      <c r="CU288" s="197"/>
      <c r="CV288" s="197"/>
      <c r="CW288" s="197"/>
      <c r="CX288" s="197"/>
      <c r="CY288" s="197"/>
      <c r="CZ288" s="197"/>
      <c r="DA288" s="197"/>
      <c r="DB288" s="197"/>
    </row>
    <row r="289" spans="1:106" s="186" customFormat="1" ht="18.75">
      <c r="A289" s="195"/>
      <c r="AQ289" s="197"/>
      <c r="AR289" s="197"/>
      <c r="AS289" s="197"/>
      <c r="AT289" s="197"/>
      <c r="AU289" s="197"/>
      <c r="AV289" s="197"/>
      <c r="AW289" s="197"/>
      <c r="AX289" s="197"/>
      <c r="AY289" s="197"/>
      <c r="AZ289" s="197"/>
      <c r="BA289" s="197"/>
      <c r="BB289" s="197"/>
      <c r="BC289" s="197"/>
      <c r="BD289" s="197"/>
      <c r="BE289" s="197"/>
      <c r="BF289" s="197"/>
      <c r="BG289" s="197"/>
      <c r="BH289" s="197"/>
      <c r="BI289" s="197"/>
      <c r="BJ289" s="197"/>
      <c r="BK289" s="197"/>
      <c r="BL289" s="197"/>
      <c r="BM289" s="197"/>
      <c r="BN289" s="197"/>
      <c r="BO289" s="197"/>
      <c r="BP289" s="197"/>
      <c r="BQ289" s="197"/>
      <c r="BR289" s="197"/>
      <c r="BS289" s="197"/>
      <c r="BT289" s="197"/>
      <c r="BU289" s="197"/>
      <c r="BV289" s="197"/>
      <c r="BW289" s="197"/>
      <c r="BX289" s="197"/>
      <c r="BY289" s="197"/>
      <c r="BZ289" s="197"/>
      <c r="CA289" s="197"/>
      <c r="CB289" s="197"/>
      <c r="CC289" s="197"/>
      <c r="CD289" s="197"/>
      <c r="CE289" s="197"/>
      <c r="CF289" s="197"/>
      <c r="CG289" s="197"/>
      <c r="CH289" s="197"/>
      <c r="CI289" s="197"/>
      <c r="CJ289" s="197"/>
      <c r="CK289" s="197"/>
      <c r="CL289" s="197"/>
      <c r="CM289" s="197"/>
      <c r="CN289" s="197"/>
      <c r="CO289" s="197"/>
      <c r="CP289" s="197"/>
      <c r="CQ289" s="197"/>
      <c r="CR289" s="197"/>
      <c r="CS289" s="197"/>
      <c r="CT289" s="197"/>
      <c r="CU289" s="197"/>
      <c r="CV289" s="197"/>
      <c r="CW289" s="197"/>
      <c r="CX289" s="197"/>
      <c r="CY289" s="197"/>
      <c r="CZ289" s="197"/>
      <c r="DA289" s="197"/>
      <c r="DB289" s="197"/>
    </row>
    <row r="290" ht="18.75">
      <c r="A290" s="180"/>
    </row>
    <row r="291" ht="18.75">
      <c r="A291" s="180"/>
    </row>
    <row r="292" ht="18.75">
      <c r="A292" s="180"/>
    </row>
    <row r="293" ht="18.75">
      <c r="A293" s="180"/>
    </row>
    <row r="294" ht="18.75">
      <c r="A294" s="180"/>
    </row>
    <row r="295" ht="18.75">
      <c r="A295" s="180"/>
    </row>
  </sheetData>
  <sheetProtection/>
  <mergeCells count="23">
    <mergeCell ref="A271:M271"/>
    <mergeCell ref="A272:M272"/>
    <mergeCell ref="A273:M273"/>
    <mergeCell ref="A274:M274"/>
    <mergeCell ref="A265:O265"/>
    <mergeCell ref="A266:M266"/>
    <mergeCell ref="A267:M267"/>
    <mergeCell ref="A268:M268"/>
    <mergeCell ref="A269:M269"/>
    <mergeCell ref="A270:M270"/>
    <mergeCell ref="F260:G260"/>
    <mergeCell ref="O4:O6"/>
    <mergeCell ref="F263:G263"/>
    <mergeCell ref="A75:O75"/>
    <mergeCell ref="A111:O111"/>
    <mergeCell ref="A120:B120"/>
    <mergeCell ref="A225:O225"/>
    <mergeCell ref="A1:O1"/>
    <mergeCell ref="A5:A6"/>
    <mergeCell ref="B4:N4"/>
    <mergeCell ref="A2:O2"/>
    <mergeCell ref="B5:G5"/>
    <mergeCell ref="H5:M5"/>
  </mergeCells>
  <printOptions/>
  <pageMargins left="0.5905511811023623" right="0.2362204724409449" top="0.5905511811023623" bottom="0.1968503937007874" header="0.31496062992125984" footer="0.31496062992125984"/>
  <pageSetup firstPageNumber="24" useFirstPageNumber="1" horizontalDpi="600" verticalDpi="600" orientation="landscape" paperSize="9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I85"/>
  <sheetViews>
    <sheetView showGridLines="0" zoomScalePageLayoutView="0" workbookViewId="0" topLeftCell="A1">
      <selection activeCell="C16" sqref="C16"/>
    </sheetView>
  </sheetViews>
  <sheetFormatPr defaultColWidth="9.00390625" defaultRowHeight="24"/>
  <cols>
    <col min="1" max="1" width="3.125" style="2" customWidth="1"/>
    <col min="2" max="9" width="9.00390625" style="2" customWidth="1"/>
    <col min="10" max="10" width="2.625" style="2" customWidth="1"/>
    <col min="11" max="11" width="2.00390625" style="2" customWidth="1"/>
    <col min="12" max="16384" width="9.00390625" style="2" customWidth="1"/>
  </cols>
  <sheetData>
    <row r="1" spans="2:9" ht="20.25">
      <c r="B1" s="325" t="s">
        <v>348</v>
      </c>
      <c r="C1" s="325"/>
      <c r="D1" s="325"/>
      <c r="E1" s="325"/>
      <c r="F1" s="325"/>
      <c r="G1" s="325"/>
      <c r="H1" s="325"/>
      <c r="I1" s="325"/>
    </row>
    <row r="2" spans="1:9" ht="20.25">
      <c r="A2" s="266" t="s">
        <v>349</v>
      </c>
      <c r="B2" s="266"/>
      <c r="C2" s="266"/>
      <c r="D2" s="266"/>
      <c r="E2" s="266"/>
      <c r="F2" s="266"/>
      <c r="G2" s="266"/>
      <c r="H2" s="266"/>
      <c r="I2" s="266"/>
    </row>
    <row r="3" spans="1:9" ht="20.25">
      <c r="A3" s="98">
        <v>1</v>
      </c>
      <c r="B3" s="112" t="s">
        <v>350</v>
      </c>
      <c r="C3" s="27"/>
      <c r="D3" s="27"/>
      <c r="E3" s="98" t="s">
        <v>351</v>
      </c>
      <c r="F3" s="27"/>
      <c r="G3" s="27"/>
      <c r="H3" s="27"/>
      <c r="I3" s="27"/>
    </row>
    <row r="4" spans="1:9" ht="24" customHeight="1">
      <c r="A4" s="2">
        <v>2</v>
      </c>
      <c r="B4" s="113" t="s">
        <v>352</v>
      </c>
      <c r="C4" s="113"/>
      <c r="D4" s="13"/>
      <c r="E4" s="15" t="s">
        <v>353</v>
      </c>
      <c r="F4" s="13"/>
      <c r="G4" s="13"/>
      <c r="H4" s="13"/>
      <c r="I4" s="13"/>
    </row>
    <row r="5" spans="2:9" ht="20.25">
      <c r="B5" s="14"/>
      <c r="C5" s="14"/>
      <c r="D5" s="14"/>
      <c r="E5" s="5" t="s">
        <v>354</v>
      </c>
      <c r="F5" s="14"/>
      <c r="G5" s="14"/>
      <c r="H5" s="14"/>
      <c r="I5" s="14"/>
    </row>
    <row r="6" spans="2:9" s="6" customFormat="1" ht="20.25">
      <c r="B6" s="21"/>
      <c r="C6" s="15"/>
      <c r="D6" s="15"/>
      <c r="E6" s="15" t="s">
        <v>355</v>
      </c>
      <c r="F6" s="15"/>
      <c r="G6" s="15"/>
      <c r="H6" s="15"/>
      <c r="I6" s="7"/>
    </row>
    <row r="7" spans="1:9" s="6" customFormat="1" ht="20.25">
      <c r="A7" s="2">
        <v>3</v>
      </c>
      <c r="B7" s="21" t="s">
        <v>356</v>
      </c>
      <c r="C7" s="15"/>
      <c r="D7" s="15"/>
      <c r="E7" s="15"/>
      <c r="F7" s="15"/>
      <c r="G7" s="15"/>
      <c r="H7" s="15"/>
      <c r="I7" s="7"/>
    </row>
    <row r="8" spans="1:9" s="6" customFormat="1" ht="20.25">
      <c r="A8" s="2"/>
      <c r="B8" s="20"/>
      <c r="C8" s="15" t="s">
        <v>357</v>
      </c>
      <c r="E8" s="15"/>
      <c r="F8" s="15"/>
      <c r="G8" s="15"/>
      <c r="H8" s="15"/>
      <c r="I8" s="7"/>
    </row>
    <row r="9" spans="1:9" s="6" customFormat="1" ht="20.25">
      <c r="A9" s="2">
        <v>4</v>
      </c>
      <c r="B9" s="21" t="s">
        <v>358</v>
      </c>
      <c r="C9" s="15"/>
      <c r="D9" s="15"/>
      <c r="E9" s="15"/>
      <c r="F9" s="15"/>
      <c r="G9" s="15"/>
      <c r="H9" s="15"/>
      <c r="I9" s="7"/>
    </row>
    <row r="10" spans="2:9" s="6" customFormat="1" ht="20.25">
      <c r="B10" s="20"/>
      <c r="C10" s="15" t="s">
        <v>359</v>
      </c>
      <c r="D10" s="15"/>
      <c r="E10" s="15"/>
      <c r="F10" s="15"/>
      <c r="G10" s="15"/>
      <c r="H10" s="15"/>
      <c r="I10" s="114"/>
    </row>
    <row r="11" spans="2:9" s="6" customFormat="1" ht="20.25">
      <c r="B11" s="20" t="s">
        <v>360</v>
      </c>
      <c r="C11" s="15"/>
      <c r="D11" s="15"/>
      <c r="E11" s="15"/>
      <c r="F11" s="15"/>
      <c r="G11" s="15"/>
      <c r="H11" s="15"/>
      <c r="I11" s="7"/>
    </row>
    <row r="12" spans="1:9" s="6" customFormat="1" ht="20.25">
      <c r="A12" s="2">
        <v>5</v>
      </c>
      <c r="B12" s="21" t="s">
        <v>361</v>
      </c>
      <c r="C12" s="15"/>
      <c r="D12" s="15"/>
      <c r="E12" s="15"/>
      <c r="F12" s="15"/>
      <c r="G12" s="15"/>
      <c r="H12" s="15"/>
      <c r="I12" s="114"/>
    </row>
    <row r="13" spans="2:9" s="6" customFormat="1" ht="20.25">
      <c r="B13" s="20">
        <v>5.1</v>
      </c>
      <c r="C13" s="15" t="s">
        <v>362</v>
      </c>
      <c r="D13" s="15"/>
      <c r="E13" s="15"/>
      <c r="F13" s="15"/>
      <c r="G13" s="15"/>
      <c r="H13" s="15"/>
      <c r="I13" s="7"/>
    </row>
    <row r="14" spans="2:9" s="6" customFormat="1" ht="20.25">
      <c r="B14" s="20">
        <v>5.2</v>
      </c>
      <c r="C14" s="15" t="s">
        <v>362</v>
      </c>
      <c r="D14" s="15"/>
      <c r="E14" s="15"/>
      <c r="F14" s="15"/>
      <c r="G14" s="15"/>
      <c r="H14" s="15"/>
      <c r="I14" s="7"/>
    </row>
    <row r="15" spans="1:9" s="6" customFormat="1" ht="20.25">
      <c r="A15" s="2">
        <v>6</v>
      </c>
      <c r="B15" s="98" t="s">
        <v>363</v>
      </c>
      <c r="C15" s="15"/>
      <c r="D15" s="15"/>
      <c r="E15" s="15"/>
      <c r="F15" s="15"/>
      <c r="G15" s="15"/>
      <c r="H15" s="15"/>
      <c r="I15" s="7"/>
    </row>
    <row r="16" spans="2:9" s="6" customFormat="1" ht="20.25">
      <c r="B16" s="16">
        <v>6.1</v>
      </c>
      <c r="C16" s="13" t="s">
        <v>364</v>
      </c>
      <c r="D16" s="15"/>
      <c r="E16" s="15"/>
      <c r="F16" s="15"/>
      <c r="G16" s="15"/>
      <c r="H16" s="15"/>
      <c r="I16" s="7"/>
    </row>
    <row r="17" spans="2:9" s="6" customFormat="1" ht="20.25">
      <c r="B17" s="16"/>
      <c r="C17" s="15" t="s">
        <v>365</v>
      </c>
      <c r="D17" s="15"/>
      <c r="E17" s="15"/>
      <c r="F17" s="15"/>
      <c r="G17" s="15"/>
      <c r="H17" s="15"/>
      <c r="I17" s="7"/>
    </row>
    <row r="18" spans="2:9" s="6" customFormat="1" ht="20.25">
      <c r="B18" s="16"/>
      <c r="C18" s="15" t="s">
        <v>366</v>
      </c>
      <c r="D18" s="15"/>
      <c r="E18" s="15"/>
      <c r="F18" s="15"/>
      <c r="G18" s="15"/>
      <c r="H18" s="15"/>
      <c r="I18" s="7"/>
    </row>
    <row r="19" spans="2:9" s="6" customFormat="1" ht="20.25">
      <c r="B19" s="20">
        <v>6.2</v>
      </c>
      <c r="C19" s="13" t="s">
        <v>367</v>
      </c>
      <c r="D19" s="15"/>
      <c r="E19" s="15"/>
      <c r="F19" s="15"/>
      <c r="G19" s="15"/>
      <c r="H19" s="15"/>
      <c r="I19" s="7"/>
    </row>
    <row r="20" spans="2:9" s="6" customFormat="1" ht="20.25">
      <c r="B20" s="15"/>
      <c r="C20" s="15" t="s">
        <v>368</v>
      </c>
      <c r="D20" s="15"/>
      <c r="E20" s="15"/>
      <c r="F20" s="15"/>
      <c r="G20" s="15"/>
      <c r="H20" s="15"/>
      <c r="I20" s="7"/>
    </row>
    <row r="21" spans="2:9" s="6" customFormat="1" ht="20.25">
      <c r="B21" s="21"/>
      <c r="C21" s="15" t="s">
        <v>369</v>
      </c>
      <c r="D21" s="15"/>
      <c r="E21" s="15"/>
      <c r="F21" s="15"/>
      <c r="G21" s="15"/>
      <c r="H21" s="15"/>
      <c r="I21" s="7"/>
    </row>
    <row r="22" spans="1:9" s="6" customFormat="1" ht="20.25">
      <c r="A22" s="2">
        <v>7</v>
      </c>
      <c r="B22" s="98" t="s">
        <v>370</v>
      </c>
      <c r="C22" s="15"/>
      <c r="D22" s="15"/>
      <c r="E22" s="15"/>
      <c r="F22" s="15"/>
      <c r="G22" s="15"/>
      <c r="H22" s="15"/>
      <c r="I22" s="7"/>
    </row>
    <row r="23" spans="2:9" s="6" customFormat="1" ht="20.25">
      <c r="B23" s="20">
        <v>7.1</v>
      </c>
      <c r="C23" s="15" t="s">
        <v>90</v>
      </c>
      <c r="D23" s="15"/>
      <c r="E23" s="15"/>
      <c r="F23" s="15"/>
      <c r="G23" s="15"/>
      <c r="H23" s="15"/>
      <c r="I23" s="7"/>
    </row>
    <row r="24" spans="2:9" s="6" customFormat="1" ht="20.25">
      <c r="B24" s="20">
        <v>7.2</v>
      </c>
      <c r="C24" s="15" t="s">
        <v>90</v>
      </c>
      <c r="D24" s="15"/>
      <c r="E24" s="15"/>
      <c r="F24" s="15"/>
      <c r="G24" s="15"/>
      <c r="H24" s="15"/>
      <c r="I24" s="7"/>
    </row>
    <row r="25" spans="1:9" s="6" customFormat="1" ht="20.25">
      <c r="A25" s="2">
        <v>8</v>
      </c>
      <c r="B25" s="21" t="s">
        <v>371</v>
      </c>
      <c r="C25" s="15"/>
      <c r="D25" s="15"/>
      <c r="E25" s="15"/>
      <c r="F25" s="15"/>
      <c r="G25" s="15"/>
      <c r="H25" s="15"/>
      <c r="I25" s="7"/>
    </row>
    <row r="26" spans="2:9" s="6" customFormat="1" ht="20.25">
      <c r="B26" s="13" t="s">
        <v>372</v>
      </c>
      <c r="C26" s="15"/>
      <c r="D26" s="15"/>
      <c r="E26" s="15"/>
      <c r="F26" s="15"/>
      <c r="G26" s="15"/>
      <c r="H26" s="15"/>
      <c r="I26" s="7"/>
    </row>
    <row r="27" spans="2:9" s="6" customFormat="1" ht="20.25">
      <c r="B27" s="20"/>
      <c r="C27" s="15" t="s">
        <v>373</v>
      </c>
      <c r="D27" s="15"/>
      <c r="E27" s="15" t="s">
        <v>264</v>
      </c>
      <c r="F27" s="15"/>
      <c r="G27" s="15" t="s">
        <v>374</v>
      </c>
      <c r="H27" s="15"/>
      <c r="I27" s="7"/>
    </row>
    <row r="28" spans="2:9" s="6" customFormat="1" ht="20.25">
      <c r="B28" s="20">
        <v>8.1</v>
      </c>
      <c r="C28" s="15" t="s">
        <v>77</v>
      </c>
      <c r="D28" s="15"/>
      <c r="E28" s="15"/>
      <c r="F28" s="15"/>
      <c r="G28" s="15"/>
      <c r="H28" s="15"/>
      <c r="I28" s="7"/>
    </row>
    <row r="29" spans="2:9" s="6" customFormat="1" ht="20.25">
      <c r="B29" s="20">
        <v>8.2</v>
      </c>
      <c r="C29" s="15" t="s">
        <v>77</v>
      </c>
      <c r="D29" s="15"/>
      <c r="E29" s="15"/>
      <c r="F29" s="15"/>
      <c r="G29" s="15"/>
      <c r="H29" s="15"/>
      <c r="I29" s="7"/>
    </row>
    <row r="30" spans="1:9" s="6" customFormat="1" ht="20.25">
      <c r="A30" s="2">
        <v>9</v>
      </c>
      <c r="B30" s="21" t="s">
        <v>375</v>
      </c>
      <c r="C30" s="15"/>
      <c r="D30" s="15"/>
      <c r="E30" s="15"/>
      <c r="F30" s="15"/>
      <c r="G30" s="15"/>
      <c r="H30" s="15"/>
      <c r="I30" s="7"/>
    </row>
    <row r="31" spans="2:9" s="6" customFormat="1" ht="20.25">
      <c r="B31" s="20">
        <v>9.1</v>
      </c>
      <c r="C31" s="15" t="s">
        <v>77</v>
      </c>
      <c r="D31" s="15"/>
      <c r="E31" s="15"/>
      <c r="F31" s="15"/>
      <c r="G31" s="15"/>
      <c r="H31" s="15"/>
      <c r="I31" s="7"/>
    </row>
    <row r="32" spans="2:9" s="6" customFormat="1" ht="20.25">
      <c r="B32" s="20">
        <v>9.2</v>
      </c>
      <c r="C32" s="15" t="s">
        <v>77</v>
      </c>
      <c r="D32" s="15"/>
      <c r="E32" s="15"/>
      <c r="F32" s="15"/>
      <c r="G32" s="15"/>
      <c r="H32" s="15"/>
      <c r="I32" s="7"/>
    </row>
    <row r="33" spans="1:9" s="6" customFormat="1" ht="20.25">
      <c r="A33" s="2">
        <v>10</v>
      </c>
      <c r="B33" s="13" t="s">
        <v>376</v>
      </c>
      <c r="C33" s="15"/>
      <c r="D33" s="15"/>
      <c r="E33" s="15"/>
      <c r="F33" s="15"/>
      <c r="G33" s="15"/>
      <c r="H33" s="15"/>
      <c r="I33" s="7"/>
    </row>
    <row r="34" spans="2:9" s="6" customFormat="1" ht="20.25">
      <c r="B34" s="15">
        <v>10.1</v>
      </c>
      <c r="C34" s="15" t="s">
        <v>359</v>
      </c>
      <c r="D34" s="15"/>
      <c r="E34" s="15"/>
      <c r="F34" s="15"/>
      <c r="G34" s="15"/>
      <c r="H34" s="15"/>
      <c r="I34" s="7"/>
    </row>
    <row r="35" spans="2:9" s="6" customFormat="1" ht="20.25">
      <c r="B35" s="15">
        <v>10.2</v>
      </c>
      <c r="C35" s="15" t="s">
        <v>359</v>
      </c>
      <c r="D35" s="15"/>
      <c r="E35" s="15"/>
      <c r="F35" s="15"/>
      <c r="G35" s="15"/>
      <c r="H35" s="15"/>
      <c r="I35" s="7"/>
    </row>
    <row r="36" spans="2:9" s="6" customFormat="1" ht="20.25">
      <c r="B36" s="16"/>
      <c r="C36" s="16"/>
      <c r="D36" s="16"/>
      <c r="E36" s="16"/>
      <c r="F36" s="16"/>
      <c r="G36" s="16"/>
      <c r="H36" s="16"/>
      <c r="I36" s="16"/>
    </row>
    <row r="37" spans="2:9" s="6" customFormat="1" ht="20.25">
      <c r="B37" s="16"/>
      <c r="C37" s="16"/>
      <c r="D37" s="16"/>
      <c r="E37" s="16"/>
      <c r="F37" s="16"/>
      <c r="G37" s="16"/>
      <c r="H37" s="16"/>
      <c r="I37" s="16"/>
    </row>
    <row r="38" spans="2:9" s="6" customFormat="1" ht="20.25">
      <c r="B38" s="16"/>
      <c r="C38" s="16"/>
      <c r="D38" s="16"/>
      <c r="E38" s="16"/>
      <c r="F38" s="16"/>
      <c r="G38" s="16"/>
      <c r="H38" s="16"/>
      <c r="I38" s="16"/>
    </row>
    <row r="39" spans="2:9" s="6" customFormat="1" ht="20.25">
      <c r="B39" s="16"/>
      <c r="C39" s="16"/>
      <c r="D39" s="16"/>
      <c r="E39" s="16"/>
      <c r="F39" s="16"/>
      <c r="G39" s="16"/>
      <c r="H39" s="16"/>
      <c r="I39" s="16"/>
    </row>
    <row r="40" spans="2:9" s="6" customFormat="1" ht="20.25">
      <c r="B40" s="16"/>
      <c r="C40" s="16"/>
      <c r="D40" s="16"/>
      <c r="E40" s="16"/>
      <c r="F40" s="16"/>
      <c r="G40" s="16"/>
      <c r="H40" s="16"/>
      <c r="I40" s="16"/>
    </row>
    <row r="41" spans="2:9" s="6" customFormat="1" ht="20.25">
      <c r="B41" s="16"/>
      <c r="C41" s="16"/>
      <c r="D41" s="16"/>
      <c r="E41" s="16"/>
      <c r="F41" s="16"/>
      <c r="G41" s="16"/>
      <c r="H41" s="16"/>
      <c r="I41" s="16"/>
    </row>
    <row r="42" spans="2:9" s="6" customFormat="1" ht="20.25">
      <c r="B42" s="16"/>
      <c r="C42" s="16"/>
      <c r="D42" s="16"/>
      <c r="E42" s="16"/>
      <c r="F42" s="16"/>
      <c r="G42" s="16"/>
      <c r="H42" s="16"/>
      <c r="I42" s="16"/>
    </row>
    <row r="43" spans="2:9" s="6" customFormat="1" ht="20.25">
      <c r="B43" s="16"/>
      <c r="C43" s="16"/>
      <c r="D43" s="16"/>
      <c r="E43" s="16"/>
      <c r="F43" s="16"/>
      <c r="G43" s="16"/>
      <c r="H43" s="16"/>
      <c r="I43" s="16"/>
    </row>
    <row r="44" spans="2:9" s="6" customFormat="1" ht="20.25">
      <c r="B44" s="16"/>
      <c r="C44" s="16"/>
      <c r="D44" s="16"/>
      <c r="E44" s="16"/>
      <c r="F44" s="16"/>
      <c r="G44" s="16"/>
      <c r="H44" s="16"/>
      <c r="I44" s="16"/>
    </row>
    <row r="45" spans="2:9" s="6" customFormat="1" ht="20.25">
      <c r="B45" s="16"/>
      <c r="C45" s="16"/>
      <c r="D45" s="16"/>
      <c r="E45" s="16"/>
      <c r="F45" s="16"/>
      <c r="G45" s="16"/>
      <c r="H45" s="16"/>
      <c r="I45" s="16"/>
    </row>
    <row r="46" spans="2:9" s="6" customFormat="1" ht="20.25">
      <c r="B46" s="16"/>
      <c r="C46" s="16"/>
      <c r="D46" s="16"/>
      <c r="E46" s="16"/>
      <c r="F46" s="16"/>
      <c r="G46" s="16"/>
      <c r="H46" s="16"/>
      <c r="I46" s="16"/>
    </row>
    <row r="47" spans="2:9" s="6" customFormat="1" ht="20.25">
      <c r="B47" s="16"/>
      <c r="C47" s="16"/>
      <c r="D47" s="16"/>
      <c r="E47" s="16"/>
      <c r="F47" s="16"/>
      <c r="G47" s="16"/>
      <c r="H47" s="16"/>
      <c r="I47" s="16"/>
    </row>
    <row r="48" spans="2:9" s="6" customFormat="1" ht="20.25">
      <c r="B48" s="16"/>
      <c r="C48" s="16"/>
      <c r="D48" s="16"/>
      <c r="E48" s="16"/>
      <c r="F48" s="16"/>
      <c r="G48" s="16"/>
      <c r="H48" s="16"/>
      <c r="I48" s="16"/>
    </row>
    <row r="49" spans="2:9" s="6" customFormat="1" ht="20.25">
      <c r="B49" s="16"/>
      <c r="C49" s="16"/>
      <c r="D49" s="16"/>
      <c r="E49" s="16"/>
      <c r="F49" s="16"/>
      <c r="G49" s="16"/>
      <c r="H49" s="16"/>
      <c r="I49" s="16"/>
    </row>
    <row r="50" spans="2:9" s="6" customFormat="1" ht="20.25">
      <c r="B50" s="16"/>
      <c r="C50" s="16"/>
      <c r="D50" s="16"/>
      <c r="E50" s="16"/>
      <c r="F50" s="16"/>
      <c r="G50" s="16"/>
      <c r="H50" s="16"/>
      <c r="I50" s="16"/>
    </row>
    <row r="51" spans="2:9" s="6" customFormat="1" ht="20.25">
      <c r="B51" s="16"/>
      <c r="C51" s="16"/>
      <c r="D51" s="16"/>
      <c r="E51" s="16"/>
      <c r="F51" s="16"/>
      <c r="G51" s="16"/>
      <c r="H51" s="16"/>
      <c r="I51" s="16"/>
    </row>
    <row r="52" spans="2:9" s="6" customFormat="1" ht="20.25">
      <c r="B52" s="16"/>
      <c r="C52" s="16"/>
      <c r="D52" s="16"/>
      <c r="E52" s="16"/>
      <c r="F52" s="16"/>
      <c r="G52" s="16"/>
      <c r="H52" s="16"/>
      <c r="I52" s="16"/>
    </row>
    <row r="53" spans="2:9" s="6" customFormat="1" ht="20.25">
      <c r="B53" s="16"/>
      <c r="C53" s="16"/>
      <c r="D53" s="16"/>
      <c r="E53" s="16"/>
      <c r="F53" s="16"/>
      <c r="G53" s="16"/>
      <c r="H53" s="16"/>
      <c r="I53" s="16"/>
    </row>
    <row r="54" spans="2:9" s="6" customFormat="1" ht="20.25">
      <c r="B54" s="16"/>
      <c r="C54" s="16"/>
      <c r="D54" s="16"/>
      <c r="E54" s="16"/>
      <c r="F54" s="16"/>
      <c r="G54" s="16"/>
      <c r="H54" s="16"/>
      <c r="I54" s="16"/>
    </row>
    <row r="55" spans="2:9" s="6" customFormat="1" ht="20.25">
      <c r="B55" s="16"/>
      <c r="C55" s="16"/>
      <c r="D55" s="16"/>
      <c r="E55" s="16"/>
      <c r="F55" s="16"/>
      <c r="G55" s="16"/>
      <c r="H55" s="16"/>
      <c r="I55" s="16"/>
    </row>
    <row r="56" spans="2:9" s="6" customFormat="1" ht="20.25">
      <c r="B56" s="16"/>
      <c r="C56" s="16"/>
      <c r="D56" s="16"/>
      <c r="E56" s="16"/>
      <c r="F56" s="16"/>
      <c r="G56" s="16"/>
      <c r="H56" s="16"/>
      <c r="I56" s="16"/>
    </row>
    <row r="57" spans="2:9" s="6" customFormat="1" ht="20.25">
      <c r="B57" s="16"/>
      <c r="C57" s="16"/>
      <c r="D57" s="16"/>
      <c r="E57" s="16"/>
      <c r="F57" s="16"/>
      <c r="G57" s="16"/>
      <c r="H57" s="16"/>
      <c r="I57" s="16"/>
    </row>
    <row r="58" spans="2:9" s="6" customFormat="1" ht="20.25">
      <c r="B58" s="16"/>
      <c r="C58" s="16"/>
      <c r="D58" s="16"/>
      <c r="E58" s="16"/>
      <c r="F58" s="16"/>
      <c r="G58" s="16"/>
      <c r="H58" s="16"/>
      <c r="I58" s="16"/>
    </row>
    <row r="59" spans="2:9" s="6" customFormat="1" ht="20.25">
      <c r="B59" s="16"/>
      <c r="C59" s="16"/>
      <c r="D59" s="16"/>
      <c r="E59" s="16"/>
      <c r="F59" s="16"/>
      <c r="G59" s="16"/>
      <c r="H59" s="16"/>
      <c r="I59" s="16"/>
    </row>
    <row r="60" spans="2:9" ht="20.25">
      <c r="B60" s="98"/>
      <c r="C60" s="98"/>
      <c r="D60" s="98"/>
      <c r="E60" s="98"/>
      <c r="F60" s="98"/>
      <c r="G60" s="98"/>
      <c r="H60" s="98"/>
      <c r="I60" s="98"/>
    </row>
    <row r="61" spans="2:9" ht="20.25">
      <c r="B61" s="98"/>
      <c r="C61" s="98"/>
      <c r="D61" s="98"/>
      <c r="E61" s="98"/>
      <c r="F61" s="98"/>
      <c r="G61" s="98"/>
      <c r="H61" s="98"/>
      <c r="I61" s="98"/>
    </row>
    <row r="62" spans="2:9" ht="20.25">
      <c r="B62" s="98"/>
      <c r="C62" s="98"/>
      <c r="D62" s="98"/>
      <c r="E62" s="98"/>
      <c r="F62" s="98"/>
      <c r="G62" s="98"/>
      <c r="H62" s="98"/>
      <c r="I62" s="98"/>
    </row>
    <row r="63" spans="2:9" ht="20.25">
      <c r="B63" s="98"/>
      <c r="C63" s="98"/>
      <c r="D63" s="98"/>
      <c r="E63" s="98"/>
      <c r="F63" s="98"/>
      <c r="G63" s="98"/>
      <c r="H63" s="98"/>
      <c r="I63" s="98"/>
    </row>
    <row r="64" spans="2:9" ht="20.25">
      <c r="B64" s="98"/>
      <c r="C64" s="98"/>
      <c r="D64" s="98"/>
      <c r="E64" s="98"/>
      <c r="F64" s="98"/>
      <c r="G64" s="98"/>
      <c r="H64" s="98"/>
      <c r="I64" s="98"/>
    </row>
    <row r="65" spans="2:9" ht="20.25">
      <c r="B65" s="98"/>
      <c r="C65" s="98"/>
      <c r="D65" s="98"/>
      <c r="E65" s="98"/>
      <c r="F65" s="98"/>
      <c r="G65" s="98"/>
      <c r="H65" s="98"/>
      <c r="I65" s="98"/>
    </row>
    <row r="66" spans="2:9" ht="20.25">
      <c r="B66" s="98"/>
      <c r="C66" s="98"/>
      <c r="D66" s="98"/>
      <c r="E66" s="98"/>
      <c r="F66" s="98"/>
      <c r="G66" s="98"/>
      <c r="H66" s="98"/>
      <c r="I66" s="98"/>
    </row>
    <row r="67" spans="2:9" ht="20.25">
      <c r="B67" s="98"/>
      <c r="C67" s="98"/>
      <c r="D67" s="98"/>
      <c r="E67" s="98"/>
      <c r="F67" s="98"/>
      <c r="G67" s="98"/>
      <c r="H67" s="98"/>
      <c r="I67" s="98"/>
    </row>
    <row r="68" spans="2:9" ht="20.25">
      <c r="B68" s="98"/>
      <c r="C68" s="98"/>
      <c r="D68" s="98"/>
      <c r="E68" s="98"/>
      <c r="F68" s="98"/>
      <c r="G68" s="98"/>
      <c r="H68" s="98"/>
      <c r="I68" s="98"/>
    </row>
    <row r="69" spans="2:9" ht="20.25">
      <c r="B69" s="98"/>
      <c r="C69" s="98"/>
      <c r="D69" s="98"/>
      <c r="E69" s="98"/>
      <c r="F69" s="98"/>
      <c r="G69" s="98"/>
      <c r="H69" s="98"/>
      <c r="I69" s="98"/>
    </row>
    <row r="70" spans="2:9" ht="20.25">
      <c r="B70" s="98"/>
      <c r="C70" s="98"/>
      <c r="D70" s="98"/>
      <c r="E70" s="98"/>
      <c r="F70" s="98"/>
      <c r="G70" s="98"/>
      <c r="H70" s="98"/>
      <c r="I70" s="98"/>
    </row>
    <row r="71" spans="2:9" ht="20.25">
      <c r="B71" s="98"/>
      <c r="C71" s="98"/>
      <c r="D71" s="98"/>
      <c r="E71" s="98"/>
      <c r="F71" s="98"/>
      <c r="G71" s="98"/>
      <c r="H71" s="98"/>
      <c r="I71" s="98"/>
    </row>
    <row r="72" spans="2:9" ht="20.25">
      <c r="B72" s="98"/>
      <c r="C72" s="98"/>
      <c r="D72" s="98"/>
      <c r="E72" s="98"/>
      <c r="F72" s="98"/>
      <c r="G72" s="98"/>
      <c r="H72" s="98"/>
      <c r="I72" s="98"/>
    </row>
    <row r="73" spans="2:9" ht="20.25">
      <c r="B73" s="98"/>
      <c r="C73" s="98"/>
      <c r="D73" s="98"/>
      <c r="E73" s="98"/>
      <c r="F73" s="98"/>
      <c r="G73" s="98"/>
      <c r="H73" s="98"/>
      <c r="I73" s="98"/>
    </row>
    <row r="74" spans="2:9" ht="20.25">
      <c r="B74" s="98"/>
      <c r="C74" s="98"/>
      <c r="D74" s="98"/>
      <c r="E74" s="98"/>
      <c r="F74" s="98"/>
      <c r="G74" s="98"/>
      <c r="H74" s="98"/>
      <c r="I74" s="98"/>
    </row>
    <row r="75" spans="2:9" ht="20.25">
      <c r="B75" s="98"/>
      <c r="C75" s="98"/>
      <c r="D75" s="98"/>
      <c r="E75" s="98"/>
      <c r="F75" s="98"/>
      <c r="G75" s="98"/>
      <c r="H75" s="98"/>
      <c r="I75" s="98"/>
    </row>
    <row r="76" spans="2:9" ht="20.25">
      <c r="B76" s="98"/>
      <c r="C76" s="98"/>
      <c r="D76" s="98"/>
      <c r="E76" s="98"/>
      <c r="F76" s="98"/>
      <c r="G76" s="98"/>
      <c r="H76" s="98"/>
      <c r="I76" s="98"/>
    </row>
    <row r="77" spans="2:9" ht="20.25">
      <c r="B77" s="98"/>
      <c r="C77" s="98"/>
      <c r="D77" s="98"/>
      <c r="E77" s="98"/>
      <c r="F77" s="98"/>
      <c r="G77" s="98"/>
      <c r="H77" s="98"/>
      <c r="I77" s="98"/>
    </row>
    <row r="78" spans="2:9" ht="20.25">
      <c r="B78" s="98"/>
      <c r="C78" s="98"/>
      <c r="D78" s="98"/>
      <c r="E78" s="98"/>
      <c r="F78" s="98"/>
      <c r="G78" s="98"/>
      <c r="H78" s="98"/>
      <c r="I78" s="98"/>
    </row>
    <row r="79" spans="2:9" ht="20.25">
      <c r="B79" s="98"/>
      <c r="C79" s="98"/>
      <c r="D79" s="98"/>
      <c r="E79" s="98"/>
      <c r="F79" s="98"/>
      <c r="G79" s="98"/>
      <c r="H79" s="98"/>
      <c r="I79" s="98"/>
    </row>
    <row r="80" spans="2:9" ht="20.25">
      <c r="B80" s="98"/>
      <c r="C80" s="98"/>
      <c r="D80" s="98"/>
      <c r="E80" s="98"/>
      <c r="F80" s="98"/>
      <c r="G80" s="98"/>
      <c r="H80" s="98"/>
      <c r="I80" s="98"/>
    </row>
    <row r="81" spans="2:9" ht="20.25">
      <c r="B81" s="98"/>
      <c r="C81" s="98"/>
      <c r="D81" s="98"/>
      <c r="E81" s="98"/>
      <c r="F81" s="98"/>
      <c r="G81" s="98"/>
      <c r="H81" s="98"/>
      <c r="I81" s="98"/>
    </row>
    <row r="82" spans="2:9" ht="20.25">
      <c r="B82" s="98"/>
      <c r="C82" s="98"/>
      <c r="D82" s="98"/>
      <c r="E82" s="98"/>
      <c r="F82" s="98"/>
      <c r="G82" s="98"/>
      <c r="H82" s="98"/>
      <c r="I82" s="98"/>
    </row>
    <row r="83" spans="2:9" ht="20.25">
      <c r="B83" s="98"/>
      <c r="C83" s="98"/>
      <c r="D83" s="98"/>
      <c r="E83" s="98"/>
      <c r="F83" s="98"/>
      <c r="G83" s="98"/>
      <c r="H83" s="98"/>
      <c r="I83" s="98"/>
    </row>
    <row r="84" spans="2:9" ht="20.25">
      <c r="B84" s="98"/>
      <c r="C84" s="98"/>
      <c r="D84" s="98"/>
      <c r="E84" s="98"/>
      <c r="F84" s="98"/>
      <c r="G84" s="98"/>
      <c r="H84" s="98"/>
      <c r="I84" s="98"/>
    </row>
    <row r="85" spans="2:9" ht="20.25">
      <c r="B85" s="98"/>
      <c r="C85" s="98"/>
      <c r="D85" s="98"/>
      <c r="E85" s="98"/>
      <c r="F85" s="98"/>
      <c r="G85" s="98"/>
      <c r="H85" s="98"/>
      <c r="I85" s="98"/>
    </row>
  </sheetData>
  <sheetProtection/>
  <mergeCells count="2">
    <mergeCell ref="B1:I1"/>
    <mergeCell ref="A2:I2"/>
  </mergeCells>
  <printOptions/>
  <pageMargins left="1.1811023622047245" right="0.3937007874015748" top="0.3937007874015748" bottom="0.3937007874015748" header="0.1968503937007874" footer="0.1968503937007874"/>
  <pageSetup firstPageNumber="30" useFirstPageNumber="1" orientation="portrait" paperSize="9" r:id="rId2"/>
  <headerFooter alignWithMargins="0">
    <oddHeader>&amp;R&amp;P</oddHeader>
    <oddFooter>&amp;R&amp;6Jin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V143"/>
  <sheetViews>
    <sheetView showGridLines="0" showZeros="0" zoomScalePageLayoutView="0" workbookViewId="0" topLeftCell="A1">
      <selection activeCell="X13" sqref="X13"/>
    </sheetView>
  </sheetViews>
  <sheetFormatPr defaultColWidth="9.00390625" defaultRowHeight="24"/>
  <cols>
    <col min="1" max="1" width="4.125" style="6" customWidth="1"/>
    <col min="2" max="2" width="27.50390625" style="6" bestFit="1" customWidth="1"/>
    <col min="3" max="3" width="10.25390625" style="6" customWidth="1"/>
    <col min="4" max="4" width="9.375" style="6" bestFit="1" customWidth="1"/>
    <col min="5" max="5" width="6.50390625" style="6" bestFit="1" customWidth="1"/>
    <col min="6" max="6" width="6.25390625" style="6" bestFit="1" customWidth="1"/>
    <col min="7" max="7" width="6.375" style="6" bestFit="1" customWidth="1"/>
    <col min="8" max="8" width="7.25390625" style="6" hidden="1" customWidth="1"/>
    <col min="9" max="9" width="6.375" style="6" bestFit="1" customWidth="1"/>
    <col min="10" max="10" width="6.25390625" style="6" bestFit="1" customWidth="1"/>
    <col min="11" max="11" width="6.375" style="6" bestFit="1" customWidth="1"/>
    <col min="12" max="12" width="7.375" style="6" hidden="1" customWidth="1"/>
    <col min="13" max="13" width="6.75390625" style="6" bestFit="1" customWidth="1"/>
    <col min="14" max="14" width="6.50390625" style="6" bestFit="1" customWidth="1"/>
    <col min="15" max="15" width="6.125" style="6" bestFit="1" customWidth="1"/>
    <col min="16" max="16" width="7.375" style="6" hidden="1" customWidth="1"/>
    <col min="17" max="18" width="6.25390625" style="6" bestFit="1" customWidth="1"/>
    <col min="19" max="19" width="6.00390625" style="6" bestFit="1" customWidth="1"/>
    <col min="20" max="20" width="7.125" style="6" hidden="1" customWidth="1"/>
    <col min="21" max="21" width="8.125" style="6" customWidth="1"/>
    <col min="22" max="16384" width="9.00390625" style="6" customWidth="1"/>
  </cols>
  <sheetData>
    <row r="2" spans="1:21" ht="20.25">
      <c r="A2" s="266" t="s">
        <v>378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spans="1:21" ht="20.25">
      <c r="A3" s="266" t="s">
        <v>379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</row>
    <row r="4" spans="1:21" ht="20.25">
      <c r="A4" s="266" t="s">
        <v>441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</row>
    <row r="5" spans="17:21" ht="20.25">
      <c r="Q5" s="327" t="s">
        <v>285</v>
      </c>
      <c r="R5" s="327"/>
      <c r="S5" s="327"/>
      <c r="T5" s="327"/>
      <c r="U5" s="327"/>
    </row>
    <row r="6" spans="1:21" ht="20.25">
      <c r="A6" s="59" t="s">
        <v>380</v>
      </c>
      <c r="B6" s="59" t="s">
        <v>381</v>
      </c>
      <c r="C6" s="55" t="s">
        <v>397</v>
      </c>
      <c r="D6" s="59" t="s">
        <v>382</v>
      </c>
      <c r="E6" s="326" t="s">
        <v>383</v>
      </c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</row>
    <row r="7" spans="1:21" ht="36">
      <c r="A7" s="90"/>
      <c r="B7" s="115" t="s">
        <v>384</v>
      </c>
      <c r="C7" s="116" t="s">
        <v>398</v>
      </c>
      <c r="D7" s="117" t="s">
        <v>385</v>
      </c>
      <c r="E7" s="118">
        <v>21094</v>
      </c>
      <c r="F7" s="118">
        <v>21125</v>
      </c>
      <c r="G7" s="118">
        <v>21155</v>
      </c>
      <c r="H7" s="119" t="s">
        <v>386</v>
      </c>
      <c r="I7" s="120">
        <v>21186</v>
      </c>
      <c r="J7" s="120">
        <v>21217</v>
      </c>
      <c r="K7" s="120">
        <v>21245</v>
      </c>
      <c r="L7" s="119" t="s">
        <v>387</v>
      </c>
      <c r="M7" s="120">
        <v>21276</v>
      </c>
      <c r="N7" s="120">
        <v>21306</v>
      </c>
      <c r="O7" s="120">
        <v>21337</v>
      </c>
      <c r="P7" s="119" t="s">
        <v>388</v>
      </c>
      <c r="Q7" s="120">
        <v>21367</v>
      </c>
      <c r="R7" s="120">
        <v>21398</v>
      </c>
      <c r="S7" s="120">
        <v>21429</v>
      </c>
      <c r="T7" s="119" t="s">
        <v>389</v>
      </c>
      <c r="U7" s="89" t="s">
        <v>390</v>
      </c>
    </row>
    <row r="8" spans="1:21" ht="20.25">
      <c r="A8" s="102"/>
      <c r="B8" s="102" t="s">
        <v>391</v>
      </c>
      <c r="C8" s="139"/>
      <c r="D8" s="140"/>
      <c r="E8" s="128"/>
      <c r="F8" s="128"/>
      <c r="G8" s="128"/>
      <c r="H8" s="141">
        <f aca="true" t="shared" si="0" ref="H8:H39">SUM(E8:G8)</f>
        <v>0</v>
      </c>
      <c r="I8" s="128"/>
      <c r="J8" s="128"/>
      <c r="K8" s="128"/>
      <c r="L8" s="141">
        <f aca="true" t="shared" si="1" ref="L8:L39">SUM(I8:K8)</f>
        <v>0</v>
      </c>
      <c r="M8" s="128"/>
      <c r="N8" s="128"/>
      <c r="O8" s="128"/>
      <c r="P8" s="141">
        <f aca="true" t="shared" si="2" ref="P8:P39">SUM(M8:O8)</f>
        <v>0</v>
      </c>
      <c r="Q8" s="128"/>
      <c r="R8" s="128"/>
      <c r="S8" s="128"/>
      <c r="T8" s="128"/>
      <c r="U8" s="128"/>
    </row>
    <row r="9" spans="1:21" ht="20.25">
      <c r="A9" s="121">
        <v>1</v>
      </c>
      <c r="B9" s="121" t="s">
        <v>392</v>
      </c>
      <c r="C9" s="130"/>
      <c r="D9" s="131"/>
      <c r="E9" s="132"/>
      <c r="F9" s="132"/>
      <c r="G9" s="132"/>
      <c r="H9" s="127">
        <f t="shared" si="0"/>
        <v>0</v>
      </c>
      <c r="I9" s="132"/>
      <c r="J9" s="132"/>
      <c r="K9" s="132"/>
      <c r="L9" s="127">
        <f t="shared" si="1"/>
        <v>0</v>
      </c>
      <c r="M9" s="132"/>
      <c r="N9" s="132"/>
      <c r="O9" s="132"/>
      <c r="P9" s="127">
        <f t="shared" si="2"/>
        <v>0</v>
      </c>
      <c r="Q9" s="132"/>
      <c r="R9" s="132"/>
      <c r="S9" s="132"/>
      <c r="T9" s="132"/>
      <c r="U9" s="132"/>
    </row>
    <row r="10" spans="1:21" ht="20.25">
      <c r="A10" s="109">
        <v>1.1</v>
      </c>
      <c r="B10" s="109" t="s">
        <v>297</v>
      </c>
      <c r="C10" s="142"/>
      <c r="D10" s="143"/>
      <c r="E10" s="144"/>
      <c r="F10" s="144"/>
      <c r="G10" s="144"/>
      <c r="H10" s="127">
        <f t="shared" si="0"/>
        <v>0</v>
      </c>
      <c r="I10" s="144"/>
      <c r="J10" s="144"/>
      <c r="K10" s="144"/>
      <c r="L10" s="127">
        <f t="shared" si="1"/>
        <v>0</v>
      </c>
      <c r="M10" s="144"/>
      <c r="N10" s="144"/>
      <c r="O10" s="144"/>
      <c r="P10" s="127">
        <f t="shared" si="2"/>
        <v>0</v>
      </c>
      <c r="Q10" s="144"/>
      <c r="R10" s="144"/>
      <c r="S10" s="144"/>
      <c r="T10" s="144"/>
      <c r="U10" s="144"/>
    </row>
    <row r="11" spans="1:21" ht="20.25">
      <c r="A11" s="109">
        <v>1.2</v>
      </c>
      <c r="B11" s="109" t="s">
        <v>304</v>
      </c>
      <c r="C11" s="142"/>
      <c r="D11" s="143">
        <f>SUM(D12:D14)</f>
        <v>0</v>
      </c>
      <c r="E11" s="144"/>
      <c r="F11" s="144"/>
      <c r="G11" s="144"/>
      <c r="H11" s="127">
        <f t="shared" si="0"/>
        <v>0</v>
      </c>
      <c r="I11" s="144"/>
      <c r="J11" s="144"/>
      <c r="K11" s="144"/>
      <c r="L11" s="127">
        <f t="shared" si="1"/>
        <v>0</v>
      </c>
      <c r="M11" s="144"/>
      <c r="N11" s="144"/>
      <c r="O11" s="144"/>
      <c r="P11" s="127">
        <f t="shared" si="2"/>
        <v>0</v>
      </c>
      <c r="Q11" s="144"/>
      <c r="R11" s="144"/>
      <c r="S11" s="144"/>
      <c r="T11" s="144"/>
      <c r="U11" s="144"/>
    </row>
    <row r="12" spans="1:22" ht="20.25">
      <c r="A12" s="60"/>
      <c r="B12" s="145" t="s">
        <v>393</v>
      </c>
      <c r="C12" s="125"/>
      <c r="D12" s="126"/>
      <c r="E12" s="126"/>
      <c r="F12" s="126"/>
      <c r="G12" s="126"/>
      <c r="H12" s="127">
        <f t="shared" si="0"/>
        <v>0</v>
      </c>
      <c r="I12" s="126"/>
      <c r="J12" s="126"/>
      <c r="K12" s="126"/>
      <c r="L12" s="127">
        <f t="shared" si="1"/>
        <v>0</v>
      </c>
      <c r="M12" s="126"/>
      <c r="N12" s="126"/>
      <c r="O12" s="126"/>
      <c r="P12" s="127">
        <f t="shared" si="2"/>
        <v>0</v>
      </c>
      <c r="Q12" s="126"/>
      <c r="R12" s="126"/>
      <c r="S12" s="126"/>
      <c r="T12" s="127">
        <f>SUM(Q12:S12)</f>
        <v>0</v>
      </c>
      <c r="U12" s="128">
        <f>+H12+L12+P12+T12</f>
        <v>0</v>
      </c>
      <c r="V12" s="129"/>
    </row>
    <row r="13" spans="1:22" ht="20.25">
      <c r="A13" s="60"/>
      <c r="B13" s="145" t="s">
        <v>394</v>
      </c>
      <c r="C13" s="125"/>
      <c r="D13" s="126"/>
      <c r="E13" s="126"/>
      <c r="F13" s="126"/>
      <c r="G13" s="126"/>
      <c r="H13" s="127">
        <f t="shared" si="0"/>
        <v>0</v>
      </c>
      <c r="I13" s="126"/>
      <c r="J13" s="126"/>
      <c r="K13" s="126"/>
      <c r="L13" s="127">
        <f t="shared" si="1"/>
        <v>0</v>
      </c>
      <c r="M13" s="126"/>
      <c r="N13" s="126"/>
      <c r="O13" s="126"/>
      <c r="P13" s="127">
        <f t="shared" si="2"/>
        <v>0</v>
      </c>
      <c r="Q13" s="126"/>
      <c r="R13" s="126"/>
      <c r="S13" s="126"/>
      <c r="T13" s="127">
        <f>SUM(Q13:S13)</f>
        <v>0</v>
      </c>
      <c r="U13" s="128">
        <f>+H13+L13+P13+T13</f>
        <v>0</v>
      </c>
      <c r="V13" s="129"/>
    </row>
    <row r="14" spans="1:22" ht="20.25">
      <c r="A14" s="60"/>
      <c r="B14" s="145"/>
      <c r="C14" s="125"/>
      <c r="D14" s="126"/>
      <c r="E14" s="126"/>
      <c r="F14" s="126"/>
      <c r="G14" s="126"/>
      <c r="H14" s="127">
        <f t="shared" si="0"/>
        <v>0</v>
      </c>
      <c r="I14" s="126"/>
      <c r="J14" s="126"/>
      <c r="K14" s="126"/>
      <c r="L14" s="127">
        <f t="shared" si="1"/>
        <v>0</v>
      </c>
      <c r="M14" s="126"/>
      <c r="N14" s="126"/>
      <c r="O14" s="126"/>
      <c r="P14" s="127">
        <f t="shared" si="2"/>
        <v>0</v>
      </c>
      <c r="Q14" s="126"/>
      <c r="R14" s="126"/>
      <c r="S14" s="126"/>
      <c r="T14" s="127">
        <f>SUM(Q14:S14)</f>
        <v>0</v>
      </c>
      <c r="U14" s="128">
        <f>+H14+L14+P14+T14</f>
        <v>0</v>
      </c>
      <c r="V14" s="129"/>
    </row>
    <row r="15" spans="1:22" ht="20.25">
      <c r="A15" s="121">
        <v>2</v>
      </c>
      <c r="B15" s="146" t="s">
        <v>400</v>
      </c>
      <c r="C15" s="130"/>
      <c r="D15" s="131">
        <f>SUM(D16:D26)</f>
        <v>0</v>
      </c>
      <c r="E15" s="132"/>
      <c r="F15" s="132"/>
      <c r="G15" s="132"/>
      <c r="H15" s="127">
        <f t="shared" si="0"/>
        <v>0</v>
      </c>
      <c r="I15" s="132"/>
      <c r="J15" s="132"/>
      <c r="K15" s="132"/>
      <c r="L15" s="127">
        <f t="shared" si="1"/>
        <v>0</v>
      </c>
      <c r="M15" s="132"/>
      <c r="N15" s="132"/>
      <c r="O15" s="132"/>
      <c r="P15" s="127">
        <f t="shared" si="2"/>
        <v>0</v>
      </c>
      <c r="Q15" s="132"/>
      <c r="R15" s="132"/>
      <c r="S15" s="132"/>
      <c r="T15" s="132"/>
      <c r="U15" s="132"/>
      <c r="V15" s="129"/>
    </row>
    <row r="16" spans="1:22" ht="36">
      <c r="A16" s="110">
        <v>2.1</v>
      </c>
      <c r="B16" s="110" t="s">
        <v>395</v>
      </c>
      <c r="C16" s="133"/>
      <c r="D16" s="134"/>
      <c r="E16" s="134"/>
      <c r="F16" s="134"/>
      <c r="G16" s="134"/>
      <c r="H16" s="127">
        <f t="shared" si="0"/>
        <v>0</v>
      </c>
      <c r="I16" s="134"/>
      <c r="J16" s="134"/>
      <c r="K16" s="134"/>
      <c r="L16" s="127">
        <f t="shared" si="1"/>
        <v>0</v>
      </c>
      <c r="M16" s="134"/>
      <c r="N16" s="134"/>
      <c r="O16" s="134"/>
      <c r="P16" s="127">
        <f t="shared" si="2"/>
        <v>0</v>
      </c>
      <c r="Q16" s="134"/>
      <c r="R16" s="134"/>
      <c r="S16" s="134"/>
      <c r="T16" s="127">
        <f aca="true" t="shared" si="3" ref="T16:T26">SUM(Q16:S16)</f>
        <v>0</v>
      </c>
      <c r="U16" s="128">
        <f aca="true" t="shared" si="4" ref="U16:U26">+H16+L16+P16+T16</f>
        <v>0</v>
      </c>
      <c r="V16" s="129"/>
    </row>
    <row r="17" spans="1:22" ht="36">
      <c r="A17" s="110">
        <v>2.2</v>
      </c>
      <c r="B17" s="110" t="s">
        <v>395</v>
      </c>
      <c r="C17" s="133"/>
      <c r="D17" s="134"/>
      <c r="E17" s="134"/>
      <c r="F17" s="134"/>
      <c r="G17" s="134"/>
      <c r="H17" s="127">
        <f t="shared" si="0"/>
        <v>0</v>
      </c>
      <c r="I17" s="134"/>
      <c r="J17" s="134"/>
      <c r="K17" s="134"/>
      <c r="L17" s="127">
        <f t="shared" si="1"/>
        <v>0</v>
      </c>
      <c r="M17" s="134"/>
      <c r="N17" s="134"/>
      <c r="O17" s="134"/>
      <c r="P17" s="127">
        <f t="shared" si="2"/>
        <v>0</v>
      </c>
      <c r="Q17" s="134"/>
      <c r="R17" s="134"/>
      <c r="S17" s="134"/>
      <c r="T17" s="127">
        <f t="shared" si="3"/>
        <v>0</v>
      </c>
      <c r="U17" s="128">
        <f t="shared" si="4"/>
        <v>0</v>
      </c>
      <c r="V17" s="129"/>
    </row>
    <row r="18" spans="1:22" ht="36">
      <c r="A18" s="110">
        <v>2.3</v>
      </c>
      <c r="B18" s="110" t="s">
        <v>395</v>
      </c>
      <c r="C18" s="133"/>
      <c r="D18" s="134"/>
      <c r="E18" s="134"/>
      <c r="F18" s="134"/>
      <c r="G18" s="134"/>
      <c r="H18" s="127">
        <f t="shared" si="0"/>
        <v>0</v>
      </c>
      <c r="I18" s="134"/>
      <c r="J18" s="134"/>
      <c r="K18" s="134"/>
      <c r="L18" s="127">
        <f t="shared" si="1"/>
        <v>0</v>
      </c>
      <c r="M18" s="134"/>
      <c r="N18" s="134"/>
      <c r="O18" s="134"/>
      <c r="P18" s="127">
        <f t="shared" si="2"/>
        <v>0</v>
      </c>
      <c r="Q18" s="134"/>
      <c r="R18" s="134"/>
      <c r="S18" s="134"/>
      <c r="T18" s="127">
        <f t="shared" si="3"/>
        <v>0</v>
      </c>
      <c r="U18" s="128">
        <f t="shared" si="4"/>
        <v>0</v>
      </c>
      <c r="V18" s="129"/>
    </row>
    <row r="19" spans="1:22" ht="36">
      <c r="A19" s="110">
        <v>2.4</v>
      </c>
      <c r="B19" s="110" t="s">
        <v>395</v>
      </c>
      <c r="C19" s="133"/>
      <c r="D19" s="134"/>
      <c r="E19" s="134"/>
      <c r="F19" s="134"/>
      <c r="G19" s="134"/>
      <c r="H19" s="127">
        <f t="shared" si="0"/>
        <v>0</v>
      </c>
      <c r="I19" s="134"/>
      <c r="J19" s="134"/>
      <c r="K19" s="134"/>
      <c r="L19" s="127">
        <f t="shared" si="1"/>
        <v>0</v>
      </c>
      <c r="M19" s="134"/>
      <c r="N19" s="134"/>
      <c r="O19" s="134"/>
      <c r="P19" s="127">
        <f t="shared" si="2"/>
        <v>0</v>
      </c>
      <c r="Q19" s="134"/>
      <c r="R19" s="134"/>
      <c r="S19" s="134"/>
      <c r="T19" s="127">
        <f t="shared" si="3"/>
        <v>0</v>
      </c>
      <c r="U19" s="128">
        <f t="shared" si="4"/>
        <v>0</v>
      </c>
      <c r="V19" s="129"/>
    </row>
    <row r="20" spans="1:22" ht="36">
      <c r="A20" s="110">
        <v>2.5</v>
      </c>
      <c r="B20" s="110" t="s">
        <v>395</v>
      </c>
      <c r="C20" s="133"/>
      <c r="D20" s="134"/>
      <c r="E20" s="134"/>
      <c r="F20" s="134"/>
      <c r="G20" s="134"/>
      <c r="H20" s="127">
        <f t="shared" si="0"/>
        <v>0</v>
      </c>
      <c r="I20" s="134"/>
      <c r="J20" s="134"/>
      <c r="K20" s="134"/>
      <c r="L20" s="127">
        <f t="shared" si="1"/>
        <v>0</v>
      </c>
      <c r="M20" s="134"/>
      <c r="N20" s="134"/>
      <c r="O20" s="134"/>
      <c r="P20" s="127">
        <f t="shared" si="2"/>
        <v>0</v>
      </c>
      <c r="Q20" s="134"/>
      <c r="R20" s="134"/>
      <c r="S20" s="134"/>
      <c r="T20" s="127">
        <f t="shared" si="3"/>
        <v>0</v>
      </c>
      <c r="U20" s="128">
        <f t="shared" si="4"/>
        <v>0</v>
      </c>
      <c r="V20" s="129"/>
    </row>
    <row r="21" spans="1:22" ht="36">
      <c r="A21" s="111">
        <v>2.6</v>
      </c>
      <c r="B21" s="111" t="s">
        <v>395</v>
      </c>
      <c r="C21" s="135"/>
      <c r="D21" s="136"/>
      <c r="E21" s="136"/>
      <c r="F21" s="136"/>
      <c r="G21" s="136"/>
      <c r="H21" s="137">
        <f t="shared" si="0"/>
        <v>0</v>
      </c>
      <c r="I21" s="136"/>
      <c r="J21" s="136"/>
      <c r="K21" s="136"/>
      <c r="L21" s="137">
        <f t="shared" si="1"/>
        <v>0</v>
      </c>
      <c r="M21" s="136"/>
      <c r="N21" s="136"/>
      <c r="O21" s="136"/>
      <c r="P21" s="137">
        <f t="shared" si="2"/>
        <v>0</v>
      </c>
      <c r="Q21" s="136"/>
      <c r="R21" s="136"/>
      <c r="S21" s="136"/>
      <c r="T21" s="137">
        <f t="shared" si="3"/>
        <v>0</v>
      </c>
      <c r="U21" s="138">
        <f t="shared" si="4"/>
        <v>0</v>
      </c>
      <c r="V21" s="129"/>
    </row>
    <row r="22" spans="1:22" ht="36">
      <c r="A22" s="110">
        <v>2.7</v>
      </c>
      <c r="B22" s="110" t="s">
        <v>395</v>
      </c>
      <c r="C22" s="133"/>
      <c r="D22" s="134"/>
      <c r="E22" s="134"/>
      <c r="F22" s="134"/>
      <c r="G22" s="134"/>
      <c r="H22" s="127">
        <f t="shared" si="0"/>
        <v>0</v>
      </c>
      <c r="I22" s="134"/>
      <c r="J22" s="134"/>
      <c r="K22" s="134"/>
      <c r="L22" s="127">
        <f t="shared" si="1"/>
        <v>0</v>
      </c>
      <c r="M22" s="134"/>
      <c r="N22" s="134"/>
      <c r="O22" s="134"/>
      <c r="P22" s="127">
        <f t="shared" si="2"/>
        <v>0</v>
      </c>
      <c r="Q22" s="134"/>
      <c r="R22" s="134"/>
      <c r="S22" s="134"/>
      <c r="T22" s="127">
        <f t="shared" si="3"/>
        <v>0</v>
      </c>
      <c r="U22" s="128">
        <f t="shared" si="4"/>
        <v>0</v>
      </c>
      <c r="V22" s="129"/>
    </row>
    <row r="23" spans="1:22" ht="36">
      <c r="A23" s="110">
        <v>2.8</v>
      </c>
      <c r="B23" s="110" t="s">
        <v>395</v>
      </c>
      <c r="C23" s="133"/>
      <c r="D23" s="134"/>
      <c r="E23" s="134"/>
      <c r="F23" s="134"/>
      <c r="G23" s="134"/>
      <c r="H23" s="127">
        <f t="shared" si="0"/>
        <v>0</v>
      </c>
      <c r="I23" s="134"/>
      <c r="J23" s="134"/>
      <c r="K23" s="134"/>
      <c r="L23" s="127">
        <f t="shared" si="1"/>
        <v>0</v>
      </c>
      <c r="M23" s="134"/>
      <c r="N23" s="134"/>
      <c r="O23" s="134"/>
      <c r="P23" s="127">
        <f t="shared" si="2"/>
        <v>0</v>
      </c>
      <c r="Q23" s="134"/>
      <c r="R23" s="134"/>
      <c r="S23" s="134"/>
      <c r="T23" s="127">
        <f t="shared" si="3"/>
        <v>0</v>
      </c>
      <c r="U23" s="128">
        <f t="shared" si="4"/>
        <v>0</v>
      </c>
      <c r="V23" s="129"/>
    </row>
    <row r="24" spans="1:22" ht="36">
      <c r="A24" s="110">
        <v>2.9</v>
      </c>
      <c r="B24" s="110" t="s">
        <v>395</v>
      </c>
      <c r="C24" s="133"/>
      <c r="D24" s="134"/>
      <c r="E24" s="134"/>
      <c r="F24" s="134"/>
      <c r="G24" s="134"/>
      <c r="H24" s="127">
        <f t="shared" si="0"/>
        <v>0</v>
      </c>
      <c r="I24" s="134"/>
      <c r="J24" s="134"/>
      <c r="K24" s="134"/>
      <c r="L24" s="127">
        <f t="shared" si="1"/>
        <v>0</v>
      </c>
      <c r="M24" s="134"/>
      <c r="N24" s="134"/>
      <c r="O24" s="134"/>
      <c r="P24" s="127">
        <f t="shared" si="2"/>
        <v>0</v>
      </c>
      <c r="Q24" s="134"/>
      <c r="R24" s="134"/>
      <c r="S24" s="134"/>
      <c r="T24" s="127">
        <f t="shared" si="3"/>
        <v>0</v>
      </c>
      <c r="U24" s="128">
        <f t="shared" si="4"/>
        <v>0</v>
      </c>
      <c r="V24" s="129"/>
    </row>
    <row r="25" spans="1:22" ht="36">
      <c r="A25" s="122">
        <v>2.1</v>
      </c>
      <c r="B25" s="110" t="s">
        <v>395</v>
      </c>
      <c r="C25" s="133"/>
      <c r="D25" s="134"/>
      <c r="E25" s="134"/>
      <c r="F25" s="134"/>
      <c r="G25" s="134"/>
      <c r="H25" s="127">
        <f t="shared" si="0"/>
        <v>0</v>
      </c>
      <c r="I25" s="134"/>
      <c r="J25" s="134"/>
      <c r="K25" s="134"/>
      <c r="L25" s="127">
        <f t="shared" si="1"/>
        <v>0</v>
      </c>
      <c r="M25" s="134"/>
      <c r="N25" s="134"/>
      <c r="O25" s="134"/>
      <c r="P25" s="127">
        <f t="shared" si="2"/>
        <v>0</v>
      </c>
      <c r="Q25" s="134"/>
      <c r="R25" s="134"/>
      <c r="S25" s="134"/>
      <c r="T25" s="127">
        <f t="shared" si="3"/>
        <v>0</v>
      </c>
      <c r="U25" s="128">
        <f t="shared" si="4"/>
        <v>0</v>
      </c>
      <c r="V25" s="129"/>
    </row>
    <row r="26" spans="1:22" ht="20.25">
      <c r="A26" s="122"/>
      <c r="B26" s="110"/>
      <c r="C26" s="133"/>
      <c r="D26" s="134"/>
      <c r="E26" s="134"/>
      <c r="F26" s="134"/>
      <c r="G26" s="134"/>
      <c r="H26" s="127">
        <f t="shared" si="0"/>
        <v>0</v>
      </c>
      <c r="I26" s="134"/>
      <c r="J26" s="134"/>
      <c r="K26" s="134"/>
      <c r="L26" s="127">
        <f t="shared" si="1"/>
        <v>0</v>
      </c>
      <c r="M26" s="134"/>
      <c r="N26" s="134"/>
      <c r="O26" s="134"/>
      <c r="P26" s="127">
        <f t="shared" si="2"/>
        <v>0</v>
      </c>
      <c r="Q26" s="134"/>
      <c r="R26" s="134"/>
      <c r="S26" s="134"/>
      <c r="T26" s="127">
        <f t="shared" si="3"/>
        <v>0</v>
      </c>
      <c r="U26" s="128">
        <f t="shared" si="4"/>
        <v>0</v>
      </c>
      <c r="V26" s="129"/>
    </row>
    <row r="27" spans="1:22" ht="36.75">
      <c r="A27" s="121">
        <v>3</v>
      </c>
      <c r="B27" s="146" t="s">
        <v>396</v>
      </c>
      <c r="C27" s="130"/>
      <c r="D27" s="131">
        <f>SUM(D28:D48)</f>
        <v>0</v>
      </c>
      <c r="E27" s="132"/>
      <c r="F27" s="132"/>
      <c r="G27" s="132"/>
      <c r="H27" s="127">
        <f t="shared" si="0"/>
        <v>0</v>
      </c>
      <c r="I27" s="132"/>
      <c r="J27" s="132"/>
      <c r="K27" s="132"/>
      <c r="L27" s="127">
        <f t="shared" si="1"/>
        <v>0</v>
      </c>
      <c r="M27" s="132"/>
      <c r="N27" s="132"/>
      <c r="O27" s="132"/>
      <c r="P27" s="127">
        <f t="shared" si="2"/>
        <v>0</v>
      </c>
      <c r="Q27" s="132"/>
      <c r="R27" s="132"/>
      <c r="S27" s="132"/>
      <c r="T27" s="132"/>
      <c r="U27" s="132"/>
      <c r="V27" s="129"/>
    </row>
    <row r="28" spans="1:22" ht="36">
      <c r="A28" s="110">
        <v>3.1</v>
      </c>
      <c r="B28" s="110" t="s">
        <v>395</v>
      </c>
      <c r="C28" s="133"/>
      <c r="D28" s="134"/>
      <c r="E28" s="134"/>
      <c r="F28" s="134"/>
      <c r="G28" s="134"/>
      <c r="H28" s="127">
        <f t="shared" si="0"/>
        <v>0</v>
      </c>
      <c r="I28" s="134"/>
      <c r="J28" s="134"/>
      <c r="K28" s="134"/>
      <c r="L28" s="127">
        <f t="shared" si="1"/>
        <v>0</v>
      </c>
      <c r="M28" s="134"/>
      <c r="N28" s="134"/>
      <c r="O28" s="134"/>
      <c r="P28" s="127">
        <f t="shared" si="2"/>
        <v>0</v>
      </c>
      <c r="Q28" s="134"/>
      <c r="R28" s="134"/>
      <c r="S28" s="134"/>
      <c r="T28" s="127">
        <f aca="true" t="shared" si="5" ref="T28:T48">SUM(Q28:S28)</f>
        <v>0</v>
      </c>
      <c r="U28" s="128">
        <f aca="true" t="shared" si="6" ref="U28:U48">+H28+L28+P28+T28</f>
        <v>0</v>
      </c>
      <c r="V28" s="129"/>
    </row>
    <row r="29" spans="1:22" ht="36">
      <c r="A29" s="110">
        <v>3.2</v>
      </c>
      <c r="B29" s="110" t="s">
        <v>395</v>
      </c>
      <c r="C29" s="133"/>
      <c r="D29" s="134"/>
      <c r="E29" s="134"/>
      <c r="F29" s="134"/>
      <c r="G29" s="134"/>
      <c r="H29" s="127">
        <f t="shared" si="0"/>
        <v>0</v>
      </c>
      <c r="I29" s="134"/>
      <c r="J29" s="134"/>
      <c r="K29" s="134"/>
      <c r="L29" s="127">
        <f t="shared" si="1"/>
        <v>0</v>
      </c>
      <c r="M29" s="134"/>
      <c r="N29" s="134"/>
      <c r="O29" s="134"/>
      <c r="P29" s="127">
        <f t="shared" si="2"/>
        <v>0</v>
      </c>
      <c r="Q29" s="134"/>
      <c r="R29" s="134"/>
      <c r="S29" s="134"/>
      <c r="T29" s="127">
        <f t="shared" si="5"/>
        <v>0</v>
      </c>
      <c r="U29" s="128">
        <f t="shared" si="6"/>
        <v>0</v>
      </c>
      <c r="V29" s="129"/>
    </row>
    <row r="30" spans="1:22" ht="36">
      <c r="A30" s="110">
        <v>3.3</v>
      </c>
      <c r="B30" s="110" t="s">
        <v>395</v>
      </c>
      <c r="C30" s="133"/>
      <c r="D30" s="134"/>
      <c r="E30" s="134"/>
      <c r="F30" s="134"/>
      <c r="G30" s="134"/>
      <c r="H30" s="127">
        <f t="shared" si="0"/>
        <v>0</v>
      </c>
      <c r="I30" s="134"/>
      <c r="J30" s="134"/>
      <c r="K30" s="134"/>
      <c r="L30" s="127">
        <f t="shared" si="1"/>
        <v>0</v>
      </c>
      <c r="M30" s="134"/>
      <c r="N30" s="134"/>
      <c r="O30" s="134"/>
      <c r="P30" s="127">
        <f t="shared" si="2"/>
        <v>0</v>
      </c>
      <c r="Q30" s="134"/>
      <c r="R30" s="134"/>
      <c r="S30" s="134"/>
      <c r="T30" s="127">
        <f t="shared" si="5"/>
        <v>0</v>
      </c>
      <c r="U30" s="128">
        <f t="shared" si="6"/>
        <v>0</v>
      </c>
      <c r="V30" s="129"/>
    </row>
    <row r="31" spans="1:22" ht="36">
      <c r="A31" s="110">
        <v>3.4</v>
      </c>
      <c r="B31" s="110" t="s">
        <v>395</v>
      </c>
      <c r="C31" s="133"/>
      <c r="D31" s="134"/>
      <c r="E31" s="134"/>
      <c r="F31" s="134"/>
      <c r="G31" s="134"/>
      <c r="H31" s="127">
        <f t="shared" si="0"/>
        <v>0</v>
      </c>
      <c r="I31" s="134"/>
      <c r="J31" s="134"/>
      <c r="K31" s="134"/>
      <c r="L31" s="127">
        <f t="shared" si="1"/>
        <v>0</v>
      </c>
      <c r="M31" s="134"/>
      <c r="N31" s="134"/>
      <c r="O31" s="134"/>
      <c r="P31" s="127">
        <f t="shared" si="2"/>
        <v>0</v>
      </c>
      <c r="Q31" s="134"/>
      <c r="R31" s="134"/>
      <c r="S31" s="134"/>
      <c r="T31" s="127">
        <f t="shared" si="5"/>
        <v>0</v>
      </c>
      <c r="U31" s="128">
        <f t="shared" si="6"/>
        <v>0</v>
      </c>
      <c r="V31" s="129"/>
    </row>
    <row r="32" spans="1:22" ht="36">
      <c r="A32" s="110">
        <v>3.5</v>
      </c>
      <c r="B32" s="110" t="s">
        <v>395</v>
      </c>
      <c r="C32" s="133"/>
      <c r="D32" s="134"/>
      <c r="E32" s="134"/>
      <c r="F32" s="134"/>
      <c r="G32" s="134"/>
      <c r="H32" s="127">
        <f t="shared" si="0"/>
        <v>0</v>
      </c>
      <c r="I32" s="134"/>
      <c r="J32" s="134"/>
      <c r="K32" s="134"/>
      <c r="L32" s="127">
        <f t="shared" si="1"/>
        <v>0</v>
      </c>
      <c r="M32" s="134"/>
      <c r="N32" s="134"/>
      <c r="O32" s="134"/>
      <c r="P32" s="127">
        <f t="shared" si="2"/>
        <v>0</v>
      </c>
      <c r="Q32" s="134"/>
      <c r="R32" s="134"/>
      <c r="S32" s="134"/>
      <c r="T32" s="127">
        <f t="shared" si="5"/>
        <v>0</v>
      </c>
      <c r="U32" s="128">
        <f t="shared" si="6"/>
        <v>0</v>
      </c>
      <c r="V32" s="129"/>
    </row>
    <row r="33" spans="1:22" ht="36">
      <c r="A33" s="110">
        <v>3.6</v>
      </c>
      <c r="B33" s="110" t="s">
        <v>395</v>
      </c>
      <c r="C33" s="133"/>
      <c r="D33" s="134"/>
      <c r="E33" s="134"/>
      <c r="F33" s="134"/>
      <c r="G33" s="134"/>
      <c r="H33" s="127">
        <f t="shared" si="0"/>
        <v>0</v>
      </c>
      <c r="I33" s="134"/>
      <c r="J33" s="134"/>
      <c r="K33" s="134"/>
      <c r="L33" s="127">
        <f t="shared" si="1"/>
        <v>0</v>
      </c>
      <c r="M33" s="134"/>
      <c r="N33" s="134"/>
      <c r="O33" s="134"/>
      <c r="P33" s="127">
        <f t="shared" si="2"/>
        <v>0</v>
      </c>
      <c r="Q33" s="134"/>
      <c r="R33" s="134"/>
      <c r="S33" s="134"/>
      <c r="T33" s="127">
        <f t="shared" si="5"/>
        <v>0</v>
      </c>
      <c r="U33" s="128">
        <f t="shared" si="6"/>
        <v>0</v>
      </c>
      <c r="V33" s="129"/>
    </row>
    <row r="34" spans="1:22" ht="36">
      <c r="A34" s="110">
        <v>3.7</v>
      </c>
      <c r="B34" s="110" t="s">
        <v>395</v>
      </c>
      <c r="C34" s="133"/>
      <c r="D34" s="134"/>
      <c r="E34" s="134"/>
      <c r="F34" s="134"/>
      <c r="G34" s="134"/>
      <c r="H34" s="127">
        <f t="shared" si="0"/>
        <v>0</v>
      </c>
      <c r="I34" s="134"/>
      <c r="J34" s="134"/>
      <c r="K34" s="134"/>
      <c r="L34" s="127">
        <f t="shared" si="1"/>
        <v>0</v>
      </c>
      <c r="M34" s="134"/>
      <c r="N34" s="134"/>
      <c r="O34" s="134"/>
      <c r="P34" s="127">
        <f t="shared" si="2"/>
        <v>0</v>
      </c>
      <c r="Q34" s="134"/>
      <c r="R34" s="134"/>
      <c r="S34" s="134"/>
      <c r="T34" s="127">
        <f t="shared" si="5"/>
        <v>0</v>
      </c>
      <c r="U34" s="128">
        <f t="shared" si="6"/>
        <v>0</v>
      </c>
      <c r="V34" s="129"/>
    </row>
    <row r="35" spans="1:22" ht="36">
      <c r="A35" s="110">
        <v>3.8</v>
      </c>
      <c r="B35" s="110" t="s">
        <v>395</v>
      </c>
      <c r="C35" s="133"/>
      <c r="D35" s="134"/>
      <c r="E35" s="134"/>
      <c r="F35" s="134"/>
      <c r="G35" s="134"/>
      <c r="H35" s="127">
        <f t="shared" si="0"/>
        <v>0</v>
      </c>
      <c r="I35" s="134"/>
      <c r="J35" s="134"/>
      <c r="K35" s="134"/>
      <c r="L35" s="127">
        <f t="shared" si="1"/>
        <v>0</v>
      </c>
      <c r="M35" s="134"/>
      <c r="N35" s="134"/>
      <c r="O35" s="134"/>
      <c r="P35" s="127">
        <f t="shared" si="2"/>
        <v>0</v>
      </c>
      <c r="Q35" s="134"/>
      <c r="R35" s="134"/>
      <c r="S35" s="134"/>
      <c r="T35" s="127">
        <f t="shared" si="5"/>
        <v>0</v>
      </c>
      <c r="U35" s="128">
        <f t="shared" si="6"/>
        <v>0</v>
      </c>
      <c r="V35" s="129"/>
    </row>
    <row r="36" spans="1:22" ht="36">
      <c r="A36" s="110">
        <v>3.9</v>
      </c>
      <c r="B36" s="110" t="s">
        <v>395</v>
      </c>
      <c r="C36" s="133"/>
      <c r="D36" s="134"/>
      <c r="E36" s="134"/>
      <c r="F36" s="134"/>
      <c r="G36" s="134"/>
      <c r="H36" s="127">
        <f t="shared" si="0"/>
        <v>0</v>
      </c>
      <c r="I36" s="134"/>
      <c r="J36" s="134"/>
      <c r="K36" s="134"/>
      <c r="L36" s="127">
        <f t="shared" si="1"/>
        <v>0</v>
      </c>
      <c r="M36" s="134"/>
      <c r="N36" s="134"/>
      <c r="O36" s="134"/>
      <c r="P36" s="127">
        <f t="shared" si="2"/>
        <v>0</v>
      </c>
      <c r="Q36" s="134"/>
      <c r="R36" s="134"/>
      <c r="S36" s="134"/>
      <c r="T36" s="127">
        <f t="shared" si="5"/>
        <v>0</v>
      </c>
      <c r="U36" s="128">
        <f t="shared" si="6"/>
        <v>0</v>
      </c>
      <c r="V36" s="129"/>
    </row>
    <row r="37" spans="1:22" ht="36">
      <c r="A37" s="122">
        <v>3.1</v>
      </c>
      <c r="B37" s="110" t="s">
        <v>395</v>
      </c>
      <c r="C37" s="133"/>
      <c r="D37" s="134"/>
      <c r="E37" s="134"/>
      <c r="F37" s="134"/>
      <c r="G37" s="134"/>
      <c r="H37" s="127">
        <f t="shared" si="0"/>
        <v>0</v>
      </c>
      <c r="I37" s="134"/>
      <c r="J37" s="134"/>
      <c r="K37" s="134"/>
      <c r="L37" s="127">
        <f t="shared" si="1"/>
        <v>0</v>
      </c>
      <c r="M37" s="134"/>
      <c r="N37" s="134"/>
      <c r="O37" s="134"/>
      <c r="P37" s="127">
        <f t="shared" si="2"/>
        <v>0</v>
      </c>
      <c r="Q37" s="134"/>
      <c r="R37" s="134"/>
      <c r="S37" s="134"/>
      <c r="T37" s="127">
        <f t="shared" si="5"/>
        <v>0</v>
      </c>
      <c r="U37" s="128">
        <f t="shared" si="6"/>
        <v>0</v>
      </c>
      <c r="V37" s="129"/>
    </row>
    <row r="38" spans="1:22" ht="36">
      <c r="A38" s="122">
        <v>3.11</v>
      </c>
      <c r="B38" s="110" t="s">
        <v>395</v>
      </c>
      <c r="C38" s="133"/>
      <c r="D38" s="134"/>
      <c r="E38" s="134"/>
      <c r="F38" s="134"/>
      <c r="G38" s="134"/>
      <c r="H38" s="127">
        <f t="shared" si="0"/>
        <v>0</v>
      </c>
      <c r="I38" s="134"/>
      <c r="J38" s="134"/>
      <c r="K38" s="134"/>
      <c r="L38" s="127">
        <f t="shared" si="1"/>
        <v>0</v>
      </c>
      <c r="M38" s="134"/>
      <c r="N38" s="134"/>
      <c r="O38" s="134"/>
      <c r="P38" s="127">
        <f t="shared" si="2"/>
        <v>0</v>
      </c>
      <c r="Q38" s="134"/>
      <c r="R38" s="134"/>
      <c r="S38" s="134"/>
      <c r="T38" s="127">
        <f t="shared" si="5"/>
        <v>0</v>
      </c>
      <c r="U38" s="128">
        <f t="shared" si="6"/>
        <v>0</v>
      </c>
      <c r="V38" s="129"/>
    </row>
    <row r="39" spans="1:22" ht="36">
      <c r="A39" s="122">
        <v>3.12</v>
      </c>
      <c r="B39" s="110" t="s">
        <v>395</v>
      </c>
      <c r="C39" s="133"/>
      <c r="D39" s="134"/>
      <c r="E39" s="134"/>
      <c r="F39" s="134"/>
      <c r="G39" s="134"/>
      <c r="H39" s="127">
        <f t="shared" si="0"/>
        <v>0</v>
      </c>
      <c r="I39" s="134"/>
      <c r="J39" s="134"/>
      <c r="K39" s="134"/>
      <c r="L39" s="127">
        <f t="shared" si="1"/>
        <v>0</v>
      </c>
      <c r="M39" s="134"/>
      <c r="N39" s="134"/>
      <c r="O39" s="134"/>
      <c r="P39" s="127">
        <f t="shared" si="2"/>
        <v>0</v>
      </c>
      <c r="Q39" s="134"/>
      <c r="R39" s="134"/>
      <c r="S39" s="134"/>
      <c r="T39" s="127">
        <f t="shared" si="5"/>
        <v>0</v>
      </c>
      <c r="U39" s="128">
        <f t="shared" si="6"/>
        <v>0</v>
      </c>
      <c r="V39" s="129"/>
    </row>
    <row r="40" spans="1:22" s="152" customFormat="1" ht="36">
      <c r="A40" s="150">
        <v>3.13</v>
      </c>
      <c r="B40" s="111" t="s">
        <v>395</v>
      </c>
      <c r="C40" s="135"/>
      <c r="D40" s="136"/>
      <c r="E40" s="136"/>
      <c r="F40" s="136"/>
      <c r="G40" s="136"/>
      <c r="H40" s="137">
        <f aca="true" t="shared" si="7" ref="H40:H57">SUM(E40:G40)</f>
        <v>0</v>
      </c>
      <c r="I40" s="136"/>
      <c r="J40" s="136"/>
      <c r="K40" s="136"/>
      <c r="L40" s="137">
        <f aca="true" t="shared" si="8" ref="L40:L57">SUM(I40:K40)</f>
        <v>0</v>
      </c>
      <c r="M40" s="136"/>
      <c r="N40" s="136"/>
      <c r="O40" s="136"/>
      <c r="P40" s="137">
        <f aca="true" t="shared" si="9" ref="P40:P57">SUM(M40:O40)</f>
        <v>0</v>
      </c>
      <c r="Q40" s="136"/>
      <c r="R40" s="136"/>
      <c r="S40" s="136"/>
      <c r="T40" s="137">
        <f t="shared" si="5"/>
        <v>0</v>
      </c>
      <c r="U40" s="138">
        <f t="shared" si="6"/>
        <v>0</v>
      </c>
      <c r="V40" s="151"/>
    </row>
    <row r="41" spans="1:22" ht="36">
      <c r="A41" s="122">
        <v>3.14</v>
      </c>
      <c r="B41" s="110" t="s">
        <v>395</v>
      </c>
      <c r="C41" s="133"/>
      <c r="D41" s="134"/>
      <c r="E41" s="134"/>
      <c r="F41" s="134"/>
      <c r="G41" s="134"/>
      <c r="H41" s="127">
        <f t="shared" si="7"/>
        <v>0</v>
      </c>
      <c r="I41" s="134"/>
      <c r="J41" s="134"/>
      <c r="K41" s="134"/>
      <c r="L41" s="127">
        <f t="shared" si="8"/>
        <v>0</v>
      </c>
      <c r="M41" s="134"/>
      <c r="N41" s="134"/>
      <c r="O41" s="134"/>
      <c r="P41" s="127">
        <f t="shared" si="9"/>
        <v>0</v>
      </c>
      <c r="Q41" s="134"/>
      <c r="R41" s="134"/>
      <c r="S41" s="134"/>
      <c r="T41" s="127">
        <f t="shared" si="5"/>
        <v>0</v>
      </c>
      <c r="U41" s="128">
        <f t="shared" si="6"/>
        <v>0</v>
      </c>
      <c r="V41" s="129"/>
    </row>
    <row r="42" spans="1:22" ht="36">
      <c r="A42" s="122">
        <v>3.15</v>
      </c>
      <c r="B42" s="110" t="s">
        <v>395</v>
      </c>
      <c r="C42" s="133"/>
      <c r="D42" s="134"/>
      <c r="E42" s="134"/>
      <c r="F42" s="134"/>
      <c r="G42" s="134"/>
      <c r="H42" s="127">
        <f t="shared" si="7"/>
        <v>0</v>
      </c>
      <c r="I42" s="134"/>
      <c r="J42" s="134"/>
      <c r="K42" s="134"/>
      <c r="L42" s="127">
        <f t="shared" si="8"/>
        <v>0</v>
      </c>
      <c r="M42" s="134"/>
      <c r="N42" s="134"/>
      <c r="O42" s="134"/>
      <c r="P42" s="127">
        <f t="shared" si="9"/>
        <v>0</v>
      </c>
      <c r="Q42" s="134"/>
      <c r="R42" s="134"/>
      <c r="S42" s="134"/>
      <c r="T42" s="127">
        <f t="shared" si="5"/>
        <v>0</v>
      </c>
      <c r="U42" s="128">
        <f t="shared" si="6"/>
        <v>0</v>
      </c>
      <c r="V42" s="129"/>
    </row>
    <row r="43" spans="1:22" ht="36">
      <c r="A43" s="122">
        <v>3.16</v>
      </c>
      <c r="B43" s="110" t="s">
        <v>395</v>
      </c>
      <c r="C43" s="133"/>
      <c r="D43" s="134"/>
      <c r="E43" s="134"/>
      <c r="F43" s="134"/>
      <c r="G43" s="134"/>
      <c r="H43" s="127">
        <f t="shared" si="7"/>
        <v>0</v>
      </c>
      <c r="I43" s="134"/>
      <c r="J43" s="134"/>
      <c r="K43" s="134"/>
      <c r="L43" s="127">
        <f t="shared" si="8"/>
        <v>0</v>
      </c>
      <c r="M43" s="134"/>
      <c r="N43" s="134"/>
      <c r="O43" s="134"/>
      <c r="P43" s="127">
        <f t="shared" si="9"/>
        <v>0</v>
      </c>
      <c r="Q43" s="134"/>
      <c r="R43" s="134"/>
      <c r="S43" s="134"/>
      <c r="T43" s="127">
        <f t="shared" si="5"/>
        <v>0</v>
      </c>
      <c r="U43" s="128">
        <f t="shared" si="6"/>
        <v>0</v>
      </c>
      <c r="V43" s="129"/>
    </row>
    <row r="44" spans="1:22" ht="36">
      <c r="A44" s="122">
        <v>3.17</v>
      </c>
      <c r="B44" s="110" t="s">
        <v>395</v>
      </c>
      <c r="C44" s="133"/>
      <c r="D44" s="134"/>
      <c r="E44" s="134"/>
      <c r="F44" s="134"/>
      <c r="G44" s="134"/>
      <c r="H44" s="127">
        <f t="shared" si="7"/>
        <v>0</v>
      </c>
      <c r="I44" s="134"/>
      <c r="J44" s="134"/>
      <c r="K44" s="134"/>
      <c r="L44" s="127">
        <f t="shared" si="8"/>
        <v>0</v>
      </c>
      <c r="M44" s="134"/>
      <c r="N44" s="134"/>
      <c r="O44" s="134"/>
      <c r="P44" s="127">
        <f t="shared" si="9"/>
        <v>0</v>
      </c>
      <c r="Q44" s="134"/>
      <c r="R44" s="134"/>
      <c r="S44" s="134"/>
      <c r="T44" s="127">
        <f t="shared" si="5"/>
        <v>0</v>
      </c>
      <c r="U44" s="128">
        <f t="shared" si="6"/>
        <v>0</v>
      </c>
      <c r="V44" s="129"/>
    </row>
    <row r="45" spans="1:22" ht="36">
      <c r="A45" s="122">
        <v>3.18</v>
      </c>
      <c r="B45" s="110" t="s">
        <v>395</v>
      </c>
      <c r="C45" s="133"/>
      <c r="D45" s="134"/>
      <c r="E45" s="134"/>
      <c r="F45" s="134"/>
      <c r="G45" s="134"/>
      <c r="H45" s="127">
        <f t="shared" si="7"/>
        <v>0</v>
      </c>
      <c r="I45" s="134"/>
      <c r="J45" s="134"/>
      <c r="K45" s="134"/>
      <c r="L45" s="127">
        <f t="shared" si="8"/>
        <v>0</v>
      </c>
      <c r="M45" s="134"/>
      <c r="N45" s="134"/>
      <c r="O45" s="134"/>
      <c r="P45" s="127">
        <f t="shared" si="9"/>
        <v>0</v>
      </c>
      <c r="Q45" s="134"/>
      <c r="R45" s="134"/>
      <c r="S45" s="134"/>
      <c r="T45" s="127">
        <f t="shared" si="5"/>
        <v>0</v>
      </c>
      <c r="U45" s="128">
        <f t="shared" si="6"/>
        <v>0</v>
      </c>
      <c r="V45" s="129"/>
    </row>
    <row r="46" spans="1:22" ht="36">
      <c r="A46" s="122">
        <v>3.19</v>
      </c>
      <c r="B46" s="110" t="s">
        <v>395</v>
      </c>
      <c r="C46" s="133"/>
      <c r="D46" s="134"/>
      <c r="E46" s="134"/>
      <c r="F46" s="134"/>
      <c r="G46" s="134"/>
      <c r="H46" s="127">
        <f t="shared" si="7"/>
        <v>0</v>
      </c>
      <c r="I46" s="134"/>
      <c r="J46" s="134"/>
      <c r="K46" s="134"/>
      <c r="L46" s="127">
        <f t="shared" si="8"/>
        <v>0</v>
      </c>
      <c r="M46" s="134"/>
      <c r="N46" s="134"/>
      <c r="O46" s="134"/>
      <c r="P46" s="127">
        <f t="shared" si="9"/>
        <v>0</v>
      </c>
      <c r="Q46" s="134"/>
      <c r="R46" s="134"/>
      <c r="S46" s="134"/>
      <c r="T46" s="127">
        <f t="shared" si="5"/>
        <v>0</v>
      </c>
      <c r="U46" s="128">
        <f t="shared" si="6"/>
        <v>0</v>
      </c>
      <c r="V46" s="129"/>
    </row>
    <row r="47" spans="1:22" ht="36">
      <c r="A47" s="122">
        <v>3.2</v>
      </c>
      <c r="B47" s="110" t="s">
        <v>395</v>
      </c>
      <c r="C47" s="133"/>
      <c r="D47" s="134"/>
      <c r="E47" s="134"/>
      <c r="F47" s="134"/>
      <c r="G47" s="134"/>
      <c r="H47" s="127">
        <f t="shared" si="7"/>
        <v>0</v>
      </c>
      <c r="I47" s="134"/>
      <c r="J47" s="134"/>
      <c r="K47" s="134"/>
      <c r="L47" s="127">
        <f t="shared" si="8"/>
        <v>0</v>
      </c>
      <c r="M47" s="134"/>
      <c r="N47" s="134"/>
      <c r="O47" s="134"/>
      <c r="P47" s="127">
        <f t="shared" si="9"/>
        <v>0</v>
      </c>
      <c r="Q47" s="134"/>
      <c r="R47" s="134"/>
      <c r="S47" s="134"/>
      <c r="T47" s="127">
        <f t="shared" si="5"/>
        <v>0</v>
      </c>
      <c r="U47" s="128">
        <f t="shared" si="6"/>
        <v>0</v>
      </c>
      <c r="V47" s="129"/>
    </row>
    <row r="48" spans="1:22" ht="20.25">
      <c r="A48" s="110"/>
      <c r="B48" s="110"/>
      <c r="C48" s="133"/>
      <c r="D48" s="134"/>
      <c r="E48" s="134"/>
      <c r="F48" s="134"/>
      <c r="G48" s="134"/>
      <c r="H48" s="127">
        <f t="shared" si="7"/>
        <v>0</v>
      </c>
      <c r="I48" s="134"/>
      <c r="J48" s="134"/>
      <c r="K48" s="134"/>
      <c r="L48" s="127">
        <f t="shared" si="8"/>
        <v>0</v>
      </c>
      <c r="M48" s="134"/>
      <c r="N48" s="134"/>
      <c r="O48" s="134"/>
      <c r="P48" s="127">
        <f t="shared" si="9"/>
        <v>0</v>
      </c>
      <c r="Q48" s="134"/>
      <c r="R48" s="134"/>
      <c r="S48" s="134"/>
      <c r="T48" s="127">
        <f t="shared" si="5"/>
        <v>0</v>
      </c>
      <c r="U48" s="128">
        <f t="shared" si="6"/>
        <v>0</v>
      </c>
      <c r="V48" s="129"/>
    </row>
    <row r="49" spans="1:22" ht="36.75">
      <c r="A49" s="121">
        <v>4</v>
      </c>
      <c r="B49" s="146" t="s">
        <v>399</v>
      </c>
      <c r="C49" s="130"/>
      <c r="D49" s="131">
        <f>SUM(D50:D56)</f>
        <v>0</v>
      </c>
      <c r="E49" s="132"/>
      <c r="F49" s="132"/>
      <c r="G49" s="132"/>
      <c r="H49" s="127">
        <f t="shared" si="7"/>
        <v>0</v>
      </c>
      <c r="I49" s="132"/>
      <c r="J49" s="132"/>
      <c r="K49" s="132"/>
      <c r="L49" s="127">
        <f t="shared" si="8"/>
        <v>0</v>
      </c>
      <c r="M49" s="132"/>
      <c r="N49" s="132"/>
      <c r="O49" s="132"/>
      <c r="P49" s="127">
        <f t="shared" si="9"/>
        <v>0</v>
      </c>
      <c r="Q49" s="132"/>
      <c r="R49" s="132"/>
      <c r="S49" s="132"/>
      <c r="T49" s="132"/>
      <c r="U49" s="132"/>
      <c r="V49" s="129"/>
    </row>
    <row r="50" spans="1:22" ht="36">
      <c r="A50" s="110">
        <v>4.1</v>
      </c>
      <c r="B50" s="110" t="s">
        <v>395</v>
      </c>
      <c r="C50" s="133"/>
      <c r="D50" s="134"/>
      <c r="E50" s="134"/>
      <c r="F50" s="134"/>
      <c r="G50" s="134"/>
      <c r="H50" s="127">
        <f t="shared" si="7"/>
        <v>0</v>
      </c>
      <c r="I50" s="134"/>
      <c r="J50" s="134"/>
      <c r="K50" s="134"/>
      <c r="L50" s="127">
        <f t="shared" si="8"/>
        <v>0</v>
      </c>
      <c r="M50" s="134"/>
      <c r="N50" s="134"/>
      <c r="O50" s="134"/>
      <c r="P50" s="127">
        <f t="shared" si="9"/>
        <v>0</v>
      </c>
      <c r="Q50" s="134"/>
      <c r="R50" s="134"/>
      <c r="S50" s="134"/>
      <c r="T50" s="127">
        <f aca="true" t="shared" si="10" ref="T50:T57">SUM(Q50:S50)</f>
        <v>0</v>
      </c>
      <c r="U50" s="128">
        <f aca="true" t="shared" si="11" ref="U50:U57">+H50+L50+P50+T50</f>
        <v>0</v>
      </c>
      <c r="V50" s="129"/>
    </row>
    <row r="51" spans="1:22" ht="36">
      <c r="A51" s="110">
        <v>4.2</v>
      </c>
      <c r="B51" s="110" t="s">
        <v>395</v>
      </c>
      <c r="C51" s="133"/>
      <c r="D51" s="134"/>
      <c r="E51" s="134"/>
      <c r="F51" s="134"/>
      <c r="G51" s="134"/>
      <c r="H51" s="127">
        <f t="shared" si="7"/>
        <v>0</v>
      </c>
      <c r="I51" s="134"/>
      <c r="J51" s="134"/>
      <c r="K51" s="134"/>
      <c r="L51" s="127">
        <f t="shared" si="8"/>
        <v>0</v>
      </c>
      <c r="M51" s="134"/>
      <c r="N51" s="134"/>
      <c r="O51" s="134"/>
      <c r="P51" s="127">
        <f t="shared" si="9"/>
        <v>0</v>
      </c>
      <c r="Q51" s="134"/>
      <c r="R51" s="134"/>
      <c r="S51" s="134"/>
      <c r="T51" s="127">
        <f t="shared" si="10"/>
        <v>0</v>
      </c>
      <c r="U51" s="128">
        <f t="shared" si="11"/>
        <v>0</v>
      </c>
      <c r="V51" s="129"/>
    </row>
    <row r="52" spans="1:22" ht="36">
      <c r="A52" s="110">
        <v>4.3</v>
      </c>
      <c r="B52" s="110" t="s">
        <v>395</v>
      </c>
      <c r="C52" s="133"/>
      <c r="D52" s="134"/>
      <c r="E52" s="134"/>
      <c r="F52" s="134"/>
      <c r="G52" s="134"/>
      <c r="H52" s="127">
        <f t="shared" si="7"/>
        <v>0</v>
      </c>
      <c r="I52" s="134"/>
      <c r="J52" s="134"/>
      <c r="K52" s="134"/>
      <c r="L52" s="127">
        <f t="shared" si="8"/>
        <v>0</v>
      </c>
      <c r="M52" s="134"/>
      <c r="N52" s="134"/>
      <c r="O52" s="134"/>
      <c r="P52" s="127">
        <f t="shared" si="9"/>
        <v>0</v>
      </c>
      <c r="Q52" s="134"/>
      <c r="R52" s="134"/>
      <c r="S52" s="134"/>
      <c r="T52" s="127">
        <f t="shared" si="10"/>
        <v>0</v>
      </c>
      <c r="U52" s="128">
        <f t="shared" si="11"/>
        <v>0</v>
      </c>
      <c r="V52" s="129"/>
    </row>
    <row r="53" spans="1:22" ht="36">
      <c r="A53" s="110">
        <v>4.4</v>
      </c>
      <c r="B53" s="110" t="s">
        <v>395</v>
      </c>
      <c r="C53" s="133"/>
      <c r="D53" s="134"/>
      <c r="E53" s="134"/>
      <c r="F53" s="134"/>
      <c r="G53" s="134"/>
      <c r="H53" s="127">
        <f t="shared" si="7"/>
        <v>0</v>
      </c>
      <c r="I53" s="134"/>
      <c r="J53" s="134"/>
      <c r="K53" s="134"/>
      <c r="L53" s="127">
        <f t="shared" si="8"/>
        <v>0</v>
      </c>
      <c r="M53" s="134"/>
      <c r="N53" s="134"/>
      <c r="O53" s="134"/>
      <c r="P53" s="127">
        <f t="shared" si="9"/>
        <v>0</v>
      </c>
      <c r="Q53" s="134"/>
      <c r="R53" s="134"/>
      <c r="S53" s="134"/>
      <c r="T53" s="127">
        <f t="shared" si="10"/>
        <v>0</v>
      </c>
      <c r="U53" s="128">
        <f t="shared" si="11"/>
        <v>0</v>
      </c>
      <c r="V53" s="129"/>
    </row>
    <row r="54" spans="1:22" ht="36">
      <c r="A54" s="110">
        <v>4.5</v>
      </c>
      <c r="B54" s="110" t="s">
        <v>395</v>
      </c>
      <c r="C54" s="133"/>
      <c r="D54" s="134"/>
      <c r="E54" s="134"/>
      <c r="F54" s="134"/>
      <c r="G54" s="134"/>
      <c r="H54" s="127">
        <f t="shared" si="7"/>
        <v>0</v>
      </c>
      <c r="I54" s="134"/>
      <c r="J54" s="134"/>
      <c r="K54" s="134"/>
      <c r="L54" s="127">
        <f t="shared" si="8"/>
        <v>0</v>
      </c>
      <c r="M54" s="134"/>
      <c r="N54" s="134"/>
      <c r="O54" s="134"/>
      <c r="P54" s="127">
        <f t="shared" si="9"/>
        <v>0</v>
      </c>
      <c r="Q54" s="134"/>
      <c r="R54" s="134"/>
      <c r="S54" s="134"/>
      <c r="T54" s="127">
        <f t="shared" si="10"/>
        <v>0</v>
      </c>
      <c r="U54" s="128">
        <f t="shared" si="11"/>
        <v>0</v>
      </c>
      <c r="V54" s="129"/>
    </row>
    <row r="55" spans="1:22" ht="20.25">
      <c r="A55" s="110"/>
      <c r="B55" s="110"/>
      <c r="C55" s="133"/>
      <c r="D55" s="134"/>
      <c r="E55" s="134"/>
      <c r="F55" s="134"/>
      <c r="G55" s="134"/>
      <c r="H55" s="127">
        <f t="shared" si="7"/>
        <v>0</v>
      </c>
      <c r="I55" s="134"/>
      <c r="J55" s="134"/>
      <c r="K55" s="134"/>
      <c r="L55" s="127">
        <f t="shared" si="8"/>
        <v>0</v>
      </c>
      <c r="M55" s="134"/>
      <c r="N55" s="134"/>
      <c r="O55" s="134"/>
      <c r="P55" s="127">
        <f t="shared" si="9"/>
        <v>0</v>
      </c>
      <c r="Q55" s="134"/>
      <c r="R55" s="134"/>
      <c r="S55" s="134"/>
      <c r="T55" s="127">
        <f t="shared" si="10"/>
        <v>0</v>
      </c>
      <c r="U55" s="128">
        <f t="shared" si="11"/>
        <v>0</v>
      </c>
      <c r="V55" s="129"/>
    </row>
    <row r="56" spans="1:22" ht="20.25">
      <c r="A56" s="110"/>
      <c r="B56" s="110"/>
      <c r="C56" s="133"/>
      <c r="D56" s="134"/>
      <c r="E56" s="134"/>
      <c r="F56" s="134"/>
      <c r="G56" s="134"/>
      <c r="H56" s="127">
        <f t="shared" si="7"/>
        <v>0</v>
      </c>
      <c r="I56" s="134"/>
      <c r="J56" s="134"/>
      <c r="K56" s="134"/>
      <c r="L56" s="127">
        <f t="shared" si="8"/>
        <v>0</v>
      </c>
      <c r="M56" s="134"/>
      <c r="N56" s="134"/>
      <c r="O56" s="134"/>
      <c r="P56" s="127">
        <f t="shared" si="9"/>
        <v>0</v>
      </c>
      <c r="Q56" s="134"/>
      <c r="R56" s="134"/>
      <c r="S56" s="134"/>
      <c r="T56" s="127">
        <f t="shared" si="10"/>
        <v>0</v>
      </c>
      <c r="U56" s="128">
        <f t="shared" si="11"/>
        <v>0</v>
      </c>
      <c r="V56" s="129"/>
    </row>
    <row r="57" spans="1:22" ht="20.25">
      <c r="A57" s="111"/>
      <c r="B57" s="111"/>
      <c r="C57" s="135"/>
      <c r="D57" s="136"/>
      <c r="E57" s="136"/>
      <c r="F57" s="136"/>
      <c r="G57" s="136"/>
      <c r="H57" s="137">
        <f t="shared" si="7"/>
        <v>0</v>
      </c>
      <c r="I57" s="136"/>
      <c r="J57" s="136"/>
      <c r="K57" s="136"/>
      <c r="L57" s="137">
        <f t="shared" si="8"/>
        <v>0</v>
      </c>
      <c r="M57" s="136"/>
      <c r="N57" s="136"/>
      <c r="O57" s="136"/>
      <c r="P57" s="137">
        <f t="shared" si="9"/>
        <v>0</v>
      </c>
      <c r="Q57" s="136"/>
      <c r="R57" s="136"/>
      <c r="S57" s="136"/>
      <c r="T57" s="137">
        <f t="shared" si="10"/>
        <v>0</v>
      </c>
      <c r="U57" s="138">
        <f t="shared" si="11"/>
        <v>0</v>
      </c>
      <c r="V57" s="129"/>
    </row>
    <row r="58" spans="1:21" ht="20.25">
      <c r="A58" s="66"/>
      <c r="B58" s="147"/>
      <c r="C58" s="66"/>
      <c r="D58" s="123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</row>
    <row r="59" spans="1:21" ht="20.25">
      <c r="A59" s="66"/>
      <c r="B59" s="147"/>
      <c r="C59" s="66"/>
      <c r="D59" s="123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</row>
    <row r="60" spans="1:21" ht="20.25">
      <c r="A60" s="66"/>
      <c r="B60" s="147"/>
      <c r="C60" s="66"/>
      <c r="D60" s="123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</row>
    <row r="61" spans="1:21" ht="20.25">
      <c r="A61" s="66"/>
      <c r="B61" s="147"/>
      <c r="C61" s="66"/>
      <c r="D61" s="123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</row>
    <row r="62" spans="1:21" ht="20.25">
      <c r="A62" s="66"/>
      <c r="B62" s="147"/>
      <c r="C62" s="66"/>
      <c r="D62" s="123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</row>
    <row r="63" spans="1:21" ht="20.25">
      <c r="A63" s="66"/>
      <c r="B63" s="147"/>
      <c r="C63" s="66"/>
      <c r="D63" s="123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</row>
    <row r="64" spans="1:21" ht="20.25">
      <c r="A64" s="66"/>
      <c r="B64" s="147"/>
      <c r="C64" s="66"/>
      <c r="D64" s="123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</row>
    <row r="65" spans="1:21" ht="20.25">
      <c r="A65" s="66"/>
      <c r="B65" s="147"/>
      <c r="C65" s="66"/>
      <c r="D65" s="123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</row>
    <row r="66" spans="1:21" ht="20.25">
      <c r="A66" s="66"/>
      <c r="B66" s="147"/>
      <c r="C66" s="66"/>
      <c r="D66" s="123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</row>
    <row r="67" spans="1:21" ht="20.25">
      <c r="A67" s="66"/>
      <c r="B67" s="147"/>
      <c r="C67" s="66"/>
      <c r="D67" s="123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</row>
    <row r="68" spans="1:21" ht="20.25">
      <c r="A68" s="66"/>
      <c r="B68" s="147"/>
      <c r="C68" s="66"/>
      <c r="D68" s="123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</row>
    <row r="69" spans="1:21" ht="20.25">
      <c r="A69" s="66"/>
      <c r="B69" s="147"/>
      <c r="C69" s="66"/>
      <c r="D69" s="123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</row>
    <row r="70" spans="1:21" ht="20.25">
      <c r="A70" s="66"/>
      <c r="B70" s="147"/>
      <c r="C70" s="66"/>
      <c r="D70" s="123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</row>
    <row r="71" spans="1:21" ht="20.25">
      <c r="A71" s="66"/>
      <c r="B71" s="147"/>
      <c r="C71" s="66"/>
      <c r="D71" s="123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</row>
    <row r="72" spans="1:21" ht="20.25">
      <c r="A72" s="66"/>
      <c r="B72" s="147"/>
      <c r="C72" s="66"/>
      <c r="D72" s="123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</row>
    <row r="73" spans="1:21" ht="20.25">
      <c r="A73" s="66"/>
      <c r="B73" s="147"/>
      <c r="C73" s="66"/>
      <c r="D73" s="123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</row>
    <row r="74" spans="1:21" ht="20.25">
      <c r="A74" s="66"/>
      <c r="B74" s="147"/>
      <c r="C74" s="66"/>
      <c r="D74" s="123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</row>
    <row r="75" spans="1:21" ht="20.25">
      <c r="A75" s="66"/>
      <c r="B75" s="147"/>
      <c r="C75" s="66"/>
      <c r="D75" s="123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</row>
    <row r="76" spans="1:21" ht="20.25">
      <c r="A76" s="66"/>
      <c r="B76" s="147"/>
      <c r="C76" s="66"/>
      <c r="D76" s="123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</row>
    <row r="77" spans="1:21" ht="20.25">
      <c r="A77" s="66"/>
      <c r="B77" s="147"/>
      <c r="C77" s="66"/>
      <c r="D77" s="123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</row>
    <row r="78" spans="1:21" ht="20.25">
      <c r="A78" s="66"/>
      <c r="B78" s="147"/>
      <c r="C78" s="66"/>
      <c r="D78" s="123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</row>
    <row r="79" spans="2:4" ht="20.25">
      <c r="B79" s="148"/>
      <c r="D79" s="124"/>
    </row>
    <row r="80" spans="2:4" ht="20.25">
      <c r="B80" s="148"/>
      <c r="D80" s="124"/>
    </row>
    <row r="81" spans="2:4" ht="20.25">
      <c r="B81" s="148"/>
      <c r="D81" s="124"/>
    </row>
    <row r="82" spans="2:4" ht="20.25">
      <c r="B82" s="148"/>
      <c r="D82" s="124"/>
    </row>
    <row r="83" spans="2:4" ht="20.25">
      <c r="B83" s="148"/>
      <c r="D83" s="124"/>
    </row>
    <row r="84" spans="2:4" ht="20.25">
      <c r="B84" s="148"/>
      <c r="D84" s="124"/>
    </row>
    <row r="85" spans="2:4" ht="20.25">
      <c r="B85" s="148"/>
      <c r="D85" s="124"/>
    </row>
    <row r="86" spans="2:4" ht="20.25">
      <c r="B86" s="148"/>
      <c r="D86" s="124"/>
    </row>
    <row r="87" ht="20.25">
      <c r="D87" s="124"/>
    </row>
    <row r="88" ht="20.25">
      <c r="D88" s="124"/>
    </row>
    <row r="89" ht="20.25">
      <c r="D89" s="124"/>
    </row>
    <row r="90" ht="20.25">
      <c r="D90" s="124"/>
    </row>
    <row r="91" ht="20.25">
      <c r="D91" s="124"/>
    </row>
    <row r="92" ht="20.25">
      <c r="D92" s="124"/>
    </row>
    <row r="93" ht="20.25">
      <c r="D93" s="124"/>
    </row>
    <row r="94" ht="20.25">
      <c r="D94" s="124"/>
    </row>
    <row r="95" ht="20.25">
      <c r="D95" s="124"/>
    </row>
    <row r="96" ht="20.25">
      <c r="D96" s="124"/>
    </row>
    <row r="97" ht="20.25">
      <c r="D97" s="124"/>
    </row>
    <row r="98" ht="20.25">
      <c r="D98" s="124"/>
    </row>
    <row r="99" ht="20.25">
      <c r="D99" s="124"/>
    </row>
    <row r="100" ht="20.25">
      <c r="D100" s="124"/>
    </row>
    <row r="101" ht="20.25">
      <c r="D101" s="124"/>
    </row>
    <row r="102" ht="20.25">
      <c r="D102" s="124"/>
    </row>
    <row r="103" ht="20.25">
      <c r="D103" s="124"/>
    </row>
    <row r="104" ht="20.25">
      <c r="D104" s="124"/>
    </row>
    <row r="105" ht="20.25">
      <c r="D105" s="124"/>
    </row>
    <row r="106" ht="20.25">
      <c r="D106" s="124"/>
    </row>
    <row r="107" ht="20.25">
      <c r="D107" s="124"/>
    </row>
    <row r="108" ht="20.25">
      <c r="D108" s="124"/>
    </row>
    <row r="109" ht="20.25">
      <c r="D109" s="124"/>
    </row>
    <row r="110" ht="20.25">
      <c r="D110" s="124"/>
    </row>
    <row r="111" ht="20.25">
      <c r="D111" s="124"/>
    </row>
    <row r="112" ht="20.25">
      <c r="D112" s="124"/>
    </row>
    <row r="113" ht="20.25">
      <c r="D113" s="124"/>
    </row>
    <row r="114" ht="20.25">
      <c r="D114" s="124"/>
    </row>
    <row r="115" ht="20.25">
      <c r="D115" s="124"/>
    </row>
    <row r="116" ht="20.25">
      <c r="D116" s="124"/>
    </row>
    <row r="117" ht="20.25">
      <c r="D117" s="124"/>
    </row>
    <row r="118" ht="20.25">
      <c r="D118" s="124"/>
    </row>
    <row r="119" ht="20.25">
      <c r="D119" s="124"/>
    </row>
    <row r="120" ht="20.25">
      <c r="D120" s="124"/>
    </row>
    <row r="121" ht="20.25">
      <c r="D121" s="124"/>
    </row>
    <row r="122" ht="20.25">
      <c r="D122" s="124"/>
    </row>
    <row r="123" ht="20.25">
      <c r="D123" s="124"/>
    </row>
    <row r="124" ht="20.25">
      <c r="D124" s="124"/>
    </row>
    <row r="125" ht="20.25">
      <c r="D125" s="124"/>
    </row>
    <row r="126" ht="20.25">
      <c r="D126" s="124"/>
    </row>
    <row r="127" ht="20.25">
      <c r="D127" s="124"/>
    </row>
    <row r="128" ht="20.25">
      <c r="D128" s="124"/>
    </row>
    <row r="129" ht="20.25">
      <c r="D129" s="124"/>
    </row>
    <row r="130" ht="20.25">
      <c r="D130" s="124"/>
    </row>
    <row r="131" ht="20.25">
      <c r="D131" s="124"/>
    </row>
    <row r="132" ht="20.25">
      <c r="D132" s="124"/>
    </row>
    <row r="133" ht="20.25">
      <c r="D133" s="124"/>
    </row>
    <row r="134" ht="20.25">
      <c r="D134" s="124"/>
    </row>
    <row r="135" ht="20.25">
      <c r="D135" s="124"/>
    </row>
    <row r="136" ht="20.25">
      <c r="D136" s="124"/>
    </row>
    <row r="137" ht="20.25">
      <c r="D137" s="124"/>
    </row>
    <row r="138" ht="20.25">
      <c r="D138" s="124"/>
    </row>
    <row r="139" ht="20.25">
      <c r="D139" s="124"/>
    </row>
    <row r="140" ht="20.25">
      <c r="D140" s="124"/>
    </row>
    <row r="141" ht="20.25">
      <c r="D141" s="124"/>
    </row>
    <row r="142" ht="20.25">
      <c r="D142" s="124"/>
    </row>
    <row r="143" ht="20.25">
      <c r="D143" s="124"/>
    </row>
  </sheetData>
  <sheetProtection/>
  <mergeCells count="5">
    <mergeCell ref="E6:U6"/>
    <mergeCell ref="A2:U2"/>
    <mergeCell ref="A3:U3"/>
    <mergeCell ref="A4:U4"/>
    <mergeCell ref="Q5:U5"/>
  </mergeCells>
  <printOptions/>
  <pageMargins left="0.3937007874015748" right="0.3937007874015748" top="0.7874015748031497" bottom="0.3937007874015748" header="0.1968503937007874" footer="0.1968503937007874"/>
  <pageSetup firstPageNumber="31" useFirstPageNumber="1" orientation="landscape" paperSize="9" r:id="rId2"/>
  <headerFooter alignWithMargins="0">
    <oddHeader>&amp;R&amp;P</oddHeader>
    <oddFooter>&amp;R&amp;6Jin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2:I85"/>
  <sheetViews>
    <sheetView showGridLines="0" zoomScalePageLayoutView="0" workbookViewId="0" topLeftCell="A19">
      <selection activeCell="D21" sqref="D21"/>
    </sheetView>
  </sheetViews>
  <sheetFormatPr defaultColWidth="9.00390625" defaultRowHeight="24"/>
  <cols>
    <col min="1" max="1" width="3.625" style="2" customWidth="1"/>
    <col min="2" max="16384" width="9.00390625" style="2" customWidth="1"/>
  </cols>
  <sheetData>
    <row r="2" spans="1:9" ht="33.75">
      <c r="A2" s="263" t="s">
        <v>6</v>
      </c>
      <c r="B2" s="263"/>
      <c r="C2" s="263"/>
      <c r="D2" s="263"/>
      <c r="E2" s="263"/>
      <c r="F2" s="263"/>
      <c r="G2" s="263"/>
      <c r="H2" s="263"/>
      <c r="I2" s="263"/>
    </row>
    <row r="3" spans="1:9" s="12" customFormat="1" ht="11.25">
      <c r="A3" s="11"/>
      <c r="B3" s="11"/>
      <c r="C3" s="11"/>
      <c r="D3" s="11"/>
      <c r="E3" s="11"/>
      <c r="F3" s="11"/>
      <c r="G3" s="11"/>
      <c r="H3" s="11"/>
      <c r="I3" s="11"/>
    </row>
    <row r="4" spans="1:9" ht="20.25">
      <c r="A4" s="14"/>
      <c r="B4" s="267" t="s">
        <v>9</v>
      </c>
      <c r="C4" s="267"/>
      <c r="D4" s="267"/>
      <c r="E4" s="267"/>
      <c r="F4" s="267"/>
      <c r="G4" s="267"/>
      <c r="H4" s="267"/>
      <c r="I4" s="14" t="s">
        <v>10</v>
      </c>
    </row>
    <row r="5" spans="1:9" s="6" customFormat="1" ht="20.25">
      <c r="A5" s="14">
        <v>1</v>
      </c>
      <c r="B5" s="2" t="s">
        <v>153</v>
      </c>
      <c r="C5" s="15"/>
      <c r="D5" s="15"/>
      <c r="E5" s="15"/>
      <c r="F5" s="15"/>
      <c r="G5" s="15"/>
      <c r="H5" s="15"/>
      <c r="I5" s="14">
        <v>1</v>
      </c>
    </row>
    <row r="6" spans="1:9" s="6" customFormat="1" ht="20.25">
      <c r="A6" s="14">
        <v>2</v>
      </c>
      <c r="B6" s="2" t="s">
        <v>154</v>
      </c>
      <c r="C6" s="15"/>
      <c r="D6" s="15"/>
      <c r="E6" s="15"/>
      <c r="F6" s="15"/>
      <c r="G6" s="15"/>
      <c r="H6" s="15"/>
      <c r="I6" s="37" t="s">
        <v>156</v>
      </c>
    </row>
    <row r="7" spans="1:9" s="6" customFormat="1" ht="20.25">
      <c r="A7" s="14">
        <v>3</v>
      </c>
      <c r="B7" s="2" t="s">
        <v>155</v>
      </c>
      <c r="C7" s="15"/>
      <c r="D7" s="15"/>
      <c r="E7" s="15"/>
      <c r="F7" s="15"/>
      <c r="G7" s="15"/>
      <c r="H7" s="15"/>
      <c r="I7" s="14">
        <v>5</v>
      </c>
    </row>
    <row r="8" spans="1:9" s="6" customFormat="1" ht="20.25">
      <c r="A8" s="14">
        <v>4</v>
      </c>
      <c r="B8" s="2" t="s">
        <v>157</v>
      </c>
      <c r="C8" s="15"/>
      <c r="D8" s="15"/>
      <c r="E8" s="15"/>
      <c r="F8" s="15"/>
      <c r="G8" s="15"/>
      <c r="H8" s="15"/>
      <c r="I8" s="14">
        <v>6</v>
      </c>
    </row>
    <row r="9" spans="1:9" s="6" customFormat="1" ht="20.25">
      <c r="A9" s="14">
        <v>5</v>
      </c>
      <c r="B9" s="2" t="s">
        <v>269</v>
      </c>
      <c r="C9" s="15"/>
      <c r="D9" s="15"/>
      <c r="E9" s="15"/>
      <c r="F9" s="15"/>
      <c r="G9" s="15"/>
      <c r="H9" s="15"/>
      <c r="I9" s="14" t="s">
        <v>158</v>
      </c>
    </row>
    <row r="10" spans="1:9" s="6" customFormat="1" ht="20.25">
      <c r="A10" s="7"/>
      <c r="B10" s="6" t="s">
        <v>159</v>
      </c>
      <c r="C10" s="15"/>
      <c r="D10" s="15"/>
      <c r="E10" s="15"/>
      <c r="F10" s="15"/>
      <c r="G10" s="15"/>
      <c r="H10" s="15"/>
      <c r="I10" s="14">
        <v>7</v>
      </c>
    </row>
    <row r="11" spans="1:9" s="6" customFormat="1" ht="20.25">
      <c r="A11" s="7"/>
      <c r="B11" s="20" t="s">
        <v>160</v>
      </c>
      <c r="C11" s="15"/>
      <c r="D11" s="15"/>
      <c r="E11" s="15"/>
      <c r="F11" s="15"/>
      <c r="G11" s="15"/>
      <c r="H11" s="15"/>
      <c r="I11" s="14">
        <v>8</v>
      </c>
    </row>
    <row r="12" spans="1:9" s="6" customFormat="1" ht="20.25">
      <c r="A12" s="7"/>
      <c r="B12" s="20" t="s">
        <v>161</v>
      </c>
      <c r="C12" s="15"/>
      <c r="D12" s="15"/>
      <c r="E12" s="15"/>
      <c r="F12" s="15"/>
      <c r="G12" s="15"/>
      <c r="H12" s="15"/>
      <c r="I12" s="14">
        <v>9</v>
      </c>
    </row>
    <row r="13" spans="1:9" s="9" customFormat="1" ht="11.25">
      <c r="A13" s="38"/>
      <c r="B13" s="17"/>
      <c r="C13" s="39"/>
      <c r="D13" s="39"/>
      <c r="E13" s="39"/>
      <c r="F13" s="39"/>
      <c r="G13" s="39"/>
      <c r="H13" s="39"/>
      <c r="I13" s="40"/>
    </row>
    <row r="14" spans="1:9" s="6" customFormat="1" ht="20.25">
      <c r="A14" s="14">
        <v>6</v>
      </c>
      <c r="B14" s="21" t="s">
        <v>268</v>
      </c>
      <c r="C14" s="15"/>
      <c r="D14" s="15"/>
      <c r="E14" s="15"/>
      <c r="F14" s="15"/>
      <c r="G14" s="15"/>
      <c r="H14" s="15"/>
      <c r="I14" s="37" t="s">
        <v>162</v>
      </c>
    </row>
    <row r="15" spans="1:9" s="6" customFormat="1" ht="20.25">
      <c r="A15" s="14"/>
      <c r="B15" s="20" t="s">
        <v>163</v>
      </c>
      <c r="C15" s="15"/>
      <c r="D15" s="15"/>
      <c r="E15" s="15"/>
      <c r="F15" s="15"/>
      <c r="G15" s="15"/>
      <c r="H15" s="15"/>
      <c r="I15" s="14">
        <v>10</v>
      </c>
    </row>
    <row r="16" spans="1:9" s="6" customFormat="1" ht="20.25">
      <c r="A16" s="14"/>
      <c r="B16" s="20" t="s">
        <v>164</v>
      </c>
      <c r="C16" s="15"/>
      <c r="D16" s="15"/>
      <c r="E16" s="15"/>
      <c r="F16" s="15"/>
      <c r="G16" s="15"/>
      <c r="H16" s="15"/>
      <c r="I16" s="14">
        <v>11</v>
      </c>
    </row>
    <row r="17" spans="1:9" s="6" customFormat="1" ht="20.25">
      <c r="A17" s="14"/>
      <c r="B17" s="20" t="s">
        <v>165</v>
      </c>
      <c r="C17" s="15"/>
      <c r="D17" s="15"/>
      <c r="E17" s="15"/>
      <c r="F17" s="15"/>
      <c r="G17" s="15"/>
      <c r="H17" s="15"/>
      <c r="I17" s="14">
        <v>12</v>
      </c>
    </row>
    <row r="18" spans="1:9" s="6" customFormat="1" ht="20.25">
      <c r="A18" s="14"/>
      <c r="B18" s="20" t="s">
        <v>166</v>
      </c>
      <c r="C18" s="15"/>
      <c r="D18" s="15"/>
      <c r="E18" s="15"/>
      <c r="F18" s="15"/>
      <c r="G18" s="15"/>
      <c r="H18" s="15"/>
      <c r="I18" s="14" t="s">
        <v>168</v>
      </c>
    </row>
    <row r="19" spans="1:9" s="6" customFormat="1" ht="20.25">
      <c r="A19" s="14"/>
      <c r="B19" s="20" t="s">
        <v>167</v>
      </c>
      <c r="C19" s="15"/>
      <c r="D19" s="15"/>
      <c r="E19" s="15"/>
      <c r="F19" s="15"/>
      <c r="G19" s="15"/>
      <c r="H19" s="15"/>
      <c r="I19" s="14">
        <v>15</v>
      </c>
    </row>
    <row r="20" spans="1:9" s="6" customFormat="1" ht="20.25">
      <c r="A20" s="14"/>
      <c r="B20" s="6" t="s">
        <v>169</v>
      </c>
      <c r="C20" s="15"/>
      <c r="D20" s="15"/>
      <c r="E20" s="15"/>
      <c r="F20" s="15"/>
      <c r="G20" s="15"/>
      <c r="H20" s="15"/>
      <c r="I20" s="14" t="s">
        <v>233</v>
      </c>
    </row>
    <row r="21" spans="1:9" s="6" customFormat="1" ht="20.25">
      <c r="A21" s="14"/>
      <c r="B21" s="6" t="s">
        <v>170</v>
      </c>
      <c r="C21" s="15"/>
      <c r="D21" s="15"/>
      <c r="E21" s="15"/>
      <c r="F21" s="15"/>
      <c r="G21" s="15"/>
      <c r="H21" s="15"/>
      <c r="I21" s="14" t="s">
        <v>267</v>
      </c>
    </row>
    <row r="22" spans="1:9" s="9" customFormat="1" ht="11.25">
      <c r="A22" s="40"/>
      <c r="C22" s="39"/>
      <c r="D22" s="39"/>
      <c r="E22" s="39"/>
      <c r="F22" s="39"/>
      <c r="G22" s="39"/>
      <c r="H22" s="39"/>
      <c r="I22" s="38"/>
    </row>
    <row r="23" spans="1:9" s="6" customFormat="1" ht="20.25">
      <c r="A23" s="14">
        <v>7</v>
      </c>
      <c r="B23" s="21" t="s">
        <v>270</v>
      </c>
      <c r="C23" s="15"/>
      <c r="D23" s="15"/>
      <c r="E23" s="15"/>
      <c r="F23" s="15"/>
      <c r="G23" s="15"/>
      <c r="H23" s="15"/>
      <c r="I23" s="7"/>
    </row>
    <row r="24" spans="1:9" s="6" customFormat="1" ht="20.25">
      <c r="A24" s="7"/>
      <c r="B24" s="6" t="s">
        <v>171</v>
      </c>
      <c r="C24" s="15"/>
      <c r="D24" s="15"/>
      <c r="E24" s="15"/>
      <c r="F24" s="15"/>
      <c r="G24" s="15"/>
      <c r="H24" s="15"/>
      <c r="I24" s="14">
        <v>22</v>
      </c>
    </row>
    <row r="25" spans="1:9" s="6" customFormat="1" ht="20.25">
      <c r="A25" s="7"/>
      <c r="B25" s="6" t="s">
        <v>172</v>
      </c>
      <c r="C25" s="15"/>
      <c r="D25" s="15"/>
      <c r="E25" s="15"/>
      <c r="F25" s="15"/>
      <c r="G25" s="15"/>
      <c r="H25" s="15"/>
      <c r="I25" s="14">
        <v>23</v>
      </c>
    </row>
    <row r="26" spans="1:9" s="6" customFormat="1" ht="20.25">
      <c r="A26" s="7"/>
      <c r="B26" s="20" t="s">
        <v>173</v>
      </c>
      <c r="C26" s="15"/>
      <c r="D26" s="15"/>
      <c r="E26" s="15"/>
      <c r="F26" s="15"/>
      <c r="G26" s="15"/>
      <c r="H26" s="15"/>
      <c r="I26" s="14" t="s">
        <v>347</v>
      </c>
    </row>
    <row r="27" spans="1:9" s="6" customFormat="1" ht="20.25">
      <c r="A27" s="7"/>
      <c r="B27" s="20" t="s">
        <v>377</v>
      </c>
      <c r="C27" s="15"/>
      <c r="D27" s="15"/>
      <c r="E27" s="15"/>
      <c r="F27" s="15"/>
      <c r="G27" s="15"/>
      <c r="H27" s="15"/>
      <c r="I27" s="14">
        <v>28</v>
      </c>
    </row>
    <row r="28" spans="1:9" s="6" customFormat="1" ht="20.25">
      <c r="A28" s="7"/>
      <c r="B28" s="20" t="s">
        <v>174</v>
      </c>
      <c r="C28" s="15"/>
      <c r="D28" s="15"/>
      <c r="E28" s="15"/>
      <c r="F28" s="15"/>
      <c r="G28" s="15"/>
      <c r="H28" s="15"/>
      <c r="I28" s="14" t="s">
        <v>436</v>
      </c>
    </row>
    <row r="29" spans="1:9" s="6" customFormat="1" ht="20.25">
      <c r="A29" s="7"/>
      <c r="B29" s="20"/>
      <c r="C29" s="15"/>
      <c r="D29" s="15"/>
      <c r="E29" s="15"/>
      <c r="F29" s="15"/>
      <c r="G29" s="15"/>
      <c r="H29" s="15"/>
      <c r="I29" s="7"/>
    </row>
    <row r="30" spans="1:9" s="6" customFormat="1" ht="20.25">
      <c r="A30" s="14">
        <v>8</v>
      </c>
      <c r="B30" s="21" t="s">
        <v>437</v>
      </c>
      <c r="C30" s="13" t="s">
        <v>12</v>
      </c>
      <c r="D30" s="15"/>
      <c r="E30" s="15"/>
      <c r="F30" s="15"/>
      <c r="G30" s="15"/>
      <c r="H30" s="15"/>
      <c r="I30" s="7"/>
    </row>
    <row r="31" spans="1:9" s="6" customFormat="1" ht="20.25">
      <c r="A31" s="5"/>
      <c r="B31" s="20"/>
      <c r="C31" s="15"/>
      <c r="D31" s="15"/>
      <c r="E31" s="15"/>
      <c r="F31" s="15"/>
      <c r="G31" s="15"/>
      <c r="H31" s="15"/>
      <c r="I31" s="7"/>
    </row>
    <row r="32" spans="1:9" s="6" customFormat="1" ht="20.25">
      <c r="A32" s="5"/>
      <c r="B32" s="20"/>
      <c r="C32" s="15"/>
      <c r="D32" s="15"/>
      <c r="E32" s="15"/>
      <c r="F32" s="15"/>
      <c r="G32" s="15"/>
      <c r="H32" s="15"/>
      <c r="I32" s="7"/>
    </row>
    <row r="33" spans="1:9" s="6" customFormat="1" ht="20.25">
      <c r="A33" s="7"/>
      <c r="C33" s="15"/>
      <c r="D33" s="15"/>
      <c r="E33" s="15"/>
      <c r="F33" s="15"/>
      <c r="G33" s="15"/>
      <c r="H33" s="15"/>
      <c r="I33" s="7"/>
    </row>
    <row r="34" spans="1:9" s="6" customFormat="1" ht="20.25">
      <c r="A34" s="7"/>
      <c r="C34" s="15"/>
      <c r="D34" s="15"/>
      <c r="E34" s="15"/>
      <c r="F34" s="15"/>
      <c r="G34" s="15"/>
      <c r="H34" s="15"/>
      <c r="I34" s="7"/>
    </row>
    <row r="35" spans="1:9" s="6" customFormat="1" ht="20.25">
      <c r="A35" s="7"/>
      <c r="C35" s="15"/>
      <c r="D35" s="15"/>
      <c r="E35" s="15"/>
      <c r="F35" s="15"/>
      <c r="G35" s="15"/>
      <c r="H35" s="15"/>
      <c r="I35" s="7"/>
    </row>
    <row r="36" spans="1:9" s="6" customFormat="1" ht="20.25">
      <c r="A36" s="7"/>
      <c r="C36" s="15"/>
      <c r="D36" s="15"/>
      <c r="E36" s="15"/>
      <c r="F36" s="15"/>
      <c r="G36" s="15"/>
      <c r="H36" s="15"/>
      <c r="I36" s="7"/>
    </row>
    <row r="37" spans="1:9" s="6" customFormat="1" ht="20.25">
      <c r="A37" s="7"/>
      <c r="C37" s="15"/>
      <c r="D37" s="15"/>
      <c r="E37" s="15"/>
      <c r="F37" s="15"/>
      <c r="G37" s="15"/>
      <c r="H37" s="15"/>
      <c r="I37" s="7"/>
    </row>
    <row r="38" spans="1:9" s="6" customFormat="1" ht="20.25">
      <c r="A38" s="7"/>
      <c r="C38" s="15"/>
      <c r="D38" s="15"/>
      <c r="E38" s="15"/>
      <c r="F38" s="15"/>
      <c r="G38" s="15"/>
      <c r="H38" s="15"/>
      <c r="I38" s="7"/>
    </row>
    <row r="39" spans="1:9" s="6" customFormat="1" ht="20.25">
      <c r="A39" s="5"/>
      <c r="B39" s="15"/>
      <c r="C39" s="15"/>
      <c r="D39" s="15"/>
      <c r="E39" s="15"/>
      <c r="F39" s="15"/>
      <c r="G39" s="15"/>
      <c r="H39" s="15"/>
      <c r="I39" s="7"/>
    </row>
    <row r="40" spans="1:9" s="6" customFormat="1" ht="20.25">
      <c r="A40" s="5"/>
      <c r="B40" s="15"/>
      <c r="C40" s="15"/>
      <c r="D40" s="15"/>
      <c r="E40" s="15"/>
      <c r="F40" s="15"/>
      <c r="G40" s="15"/>
      <c r="H40" s="15"/>
      <c r="I40" s="7"/>
    </row>
    <row r="41" spans="1:9" s="6" customFormat="1" ht="20.25">
      <c r="A41" s="5"/>
      <c r="B41" s="15"/>
      <c r="C41" s="15"/>
      <c r="D41" s="15"/>
      <c r="E41" s="15"/>
      <c r="F41" s="15"/>
      <c r="G41" s="15"/>
      <c r="H41" s="15"/>
      <c r="I41" s="7"/>
    </row>
    <row r="42" spans="1:9" s="6" customFormat="1" ht="20.25">
      <c r="A42" s="5"/>
      <c r="B42" s="15"/>
      <c r="C42" s="15"/>
      <c r="D42" s="15"/>
      <c r="E42" s="15"/>
      <c r="F42" s="15"/>
      <c r="G42" s="15"/>
      <c r="H42" s="15"/>
      <c r="I42" s="7"/>
    </row>
    <row r="43" spans="1:9" s="6" customFormat="1" ht="20.25">
      <c r="A43" s="5"/>
      <c r="B43" s="15"/>
      <c r="C43" s="15"/>
      <c r="D43" s="15"/>
      <c r="E43" s="15"/>
      <c r="F43" s="15"/>
      <c r="G43" s="15"/>
      <c r="H43" s="15"/>
      <c r="I43" s="7"/>
    </row>
    <row r="44" spans="1:9" s="6" customFormat="1" ht="20.25">
      <c r="A44" s="5"/>
      <c r="B44" s="15"/>
      <c r="C44" s="15"/>
      <c r="D44" s="15"/>
      <c r="E44" s="15"/>
      <c r="F44" s="15"/>
      <c r="G44" s="15"/>
      <c r="H44" s="15"/>
      <c r="I44" s="7"/>
    </row>
    <row r="45" spans="1:9" s="6" customFormat="1" ht="20.25">
      <c r="A45" s="15"/>
      <c r="B45" s="15"/>
      <c r="C45" s="15"/>
      <c r="D45" s="15"/>
      <c r="E45" s="15"/>
      <c r="F45" s="15"/>
      <c r="G45" s="15"/>
      <c r="H45" s="15"/>
      <c r="I45" s="15"/>
    </row>
    <row r="46" spans="1:9" s="6" customFormat="1" ht="20.25">
      <c r="A46" s="15"/>
      <c r="B46" s="15"/>
      <c r="C46" s="15"/>
      <c r="D46" s="15"/>
      <c r="E46" s="15"/>
      <c r="F46" s="15"/>
      <c r="G46" s="15"/>
      <c r="H46" s="15"/>
      <c r="I46" s="15"/>
    </row>
    <row r="47" spans="1:9" s="6" customFormat="1" ht="20.25">
      <c r="A47" s="15"/>
      <c r="B47" s="15"/>
      <c r="C47" s="15"/>
      <c r="D47" s="15"/>
      <c r="E47" s="15"/>
      <c r="F47" s="15"/>
      <c r="G47" s="15"/>
      <c r="H47" s="15"/>
      <c r="I47" s="15"/>
    </row>
    <row r="48" spans="1:9" s="6" customFormat="1" ht="20.25">
      <c r="A48" s="15"/>
      <c r="B48" s="15"/>
      <c r="C48" s="15"/>
      <c r="D48" s="15"/>
      <c r="E48" s="15"/>
      <c r="F48" s="15"/>
      <c r="G48" s="15"/>
      <c r="H48" s="15"/>
      <c r="I48" s="15"/>
    </row>
    <row r="49" spans="1:9" s="6" customFormat="1" ht="20.25">
      <c r="A49" s="15"/>
      <c r="B49" s="15"/>
      <c r="C49" s="15"/>
      <c r="D49" s="15"/>
      <c r="E49" s="15"/>
      <c r="F49" s="15"/>
      <c r="G49" s="15"/>
      <c r="H49" s="15"/>
      <c r="I49" s="15"/>
    </row>
    <row r="50" spans="1:9" s="6" customFormat="1" ht="20.25">
      <c r="A50" s="15"/>
      <c r="B50" s="15"/>
      <c r="C50" s="15"/>
      <c r="D50" s="15"/>
      <c r="E50" s="15"/>
      <c r="F50" s="15"/>
      <c r="G50" s="15"/>
      <c r="H50" s="15"/>
      <c r="I50" s="15"/>
    </row>
    <row r="51" spans="1:9" s="6" customFormat="1" ht="20.25">
      <c r="A51" s="15"/>
      <c r="B51" s="15"/>
      <c r="C51" s="15"/>
      <c r="D51" s="15"/>
      <c r="E51" s="15"/>
      <c r="F51" s="15"/>
      <c r="G51" s="15"/>
      <c r="H51" s="15"/>
      <c r="I51" s="15"/>
    </row>
    <row r="52" spans="1:9" s="6" customFormat="1" ht="20.25">
      <c r="A52" s="15"/>
      <c r="B52" s="15"/>
      <c r="C52" s="15"/>
      <c r="D52" s="15"/>
      <c r="E52" s="15"/>
      <c r="F52" s="15"/>
      <c r="G52" s="15"/>
      <c r="H52" s="15"/>
      <c r="I52" s="15"/>
    </row>
    <row r="53" spans="1:9" s="6" customFormat="1" ht="20.25">
      <c r="A53" s="15"/>
      <c r="B53" s="15"/>
      <c r="C53" s="15"/>
      <c r="D53" s="15"/>
      <c r="E53" s="15"/>
      <c r="F53" s="15"/>
      <c r="G53" s="15"/>
      <c r="H53" s="15"/>
      <c r="I53" s="15"/>
    </row>
    <row r="54" spans="1:9" s="6" customFormat="1" ht="20.25">
      <c r="A54" s="16"/>
      <c r="B54" s="16"/>
      <c r="C54" s="16"/>
      <c r="D54" s="16"/>
      <c r="E54" s="16"/>
      <c r="F54" s="16"/>
      <c r="G54" s="16"/>
      <c r="H54" s="16"/>
      <c r="I54" s="16"/>
    </row>
    <row r="55" spans="1:9" s="6" customFormat="1" ht="20.25">
      <c r="A55" s="16"/>
      <c r="B55" s="16"/>
      <c r="C55" s="16"/>
      <c r="D55" s="16"/>
      <c r="E55" s="16"/>
      <c r="F55" s="16"/>
      <c r="G55" s="16"/>
      <c r="H55" s="16"/>
      <c r="I55" s="16"/>
    </row>
    <row r="56" spans="1:9" s="6" customFormat="1" ht="20.25">
      <c r="A56" s="16"/>
      <c r="B56" s="16"/>
      <c r="C56" s="16"/>
      <c r="D56" s="16"/>
      <c r="E56" s="16"/>
      <c r="F56" s="16"/>
      <c r="G56" s="16"/>
      <c r="H56" s="16"/>
      <c r="I56" s="16"/>
    </row>
    <row r="57" spans="1:9" s="6" customFormat="1" ht="20.25">
      <c r="A57" s="16"/>
      <c r="B57" s="16"/>
      <c r="C57" s="16"/>
      <c r="D57" s="16"/>
      <c r="E57" s="16"/>
      <c r="F57" s="16"/>
      <c r="G57" s="16"/>
      <c r="H57" s="16"/>
      <c r="I57" s="16"/>
    </row>
    <row r="58" spans="1:9" s="6" customFormat="1" ht="20.25">
      <c r="A58" s="16"/>
      <c r="B58" s="16"/>
      <c r="C58" s="16"/>
      <c r="D58" s="16"/>
      <c r="E58" s="16"/>
      <c r="F58" s="16"/>
      <c r="G58" s="16"/>
      <c r="H58" s="16"/>
      <c r="I58" s="16"/>
    </row>
    <row r="59" spans="1:9" s="6" customFormat="1" ht="20.25">
      <c r="A59" s="16"/>
      <c r="B59" s="16"/>
      <c r="C59" s="16"/>
      <c r="D59" s="16"/>
      <c r="E59" s="16"/>
      <c r="F59" s="16"/>
      <c r="G59" s="16"/>
      <c r="H59" s="16"/>
      <c r="I59" s="16"/>
    </row>
    <row r="60" spans="1:9" s="6" customFormat="1" ht="20.25">
      <c r="A60" s="16"/>
      <c r="B60" s="16"/>
      <c r="C60" s="16"/>
      <c r="D60" s="16"/>
      <c r="E60" s="16"/>
      <c r="F60" s="16"/>
      <c r="G60" s="16"/>
      <c r="H60" s="16"/>
      <c r="I60" s="16"/>
    </row>
    <row r="61" spans="1:9" s="6" customFormat="1" ht="20.25">
      <c r="A61" s="16"/>
      <c r="B61" s="16"/>
      <c r="C61" s="16"/>
      <c r="D61" s="16"/>
      <c r="E61" s="16"/>
      <c r="F61" s="16"/>
      <c r="G61" s="16"/>
      <c r="H61" s="16"/>
      <c r="I61" s="16"/>
    </row>
    <row r="62" spans="1:9" s="6" customFormat="1" ht="20.25">
      <c r="A62" s="16"/>
      <c r="B62" s="16"/>
      <c r="C62" s="16"/>
      <c r="D62" s="16"/>
      <c r="E62" s="16"/>
      <c r="F62" s="16"/>
      <c r="G62" s="16"/>
      <c r="H62" s="16"/>
      <c r="I62" s="16"/>
    </row>
    <row r="63" spans="1:9" s="6" customFormat="1" ht="20.25">
      <c r="A63" s="16"/>
      <c r="B63" s="16"/>
      <c r="C63" s="16"/>
      <c r="D63" s="16"/>
      <c r="E63" s="16"/>
      <c r="F63" s="16"/>
      <c r="G63" s="16"/>
      <c r="H63" s="16"/>
      <c r="I63" s="16"/>
    </row>
    <row r="64" spans="1:9" s="6" customFormat="1" ht="20.25">
      <c r="A64" s="16"/>
      <c r="B64" s="16"/>
      <c r="C64" s="16"/>
      <c r="D64" s="16"/>
      <c r="E64" s="16"/>
      <c r="F64" s="16"/>
      <c r="G64" s="16"/>
      <c r="H64" s="16"/>
      <c r="I64" s="16"/>
    </row>
    <row r="65" spans="1:9" s="6" customFormat="1" ht="20.25">
      <c r="A65" s="16"/>
      <c r="B65" s="16"/>
      <c r="C65" s="16"/>
      <c r="D65" s="16"/>
      <c r="E65" s="16"/>
      <c r="F65" s="16"/>
      <c r="G65" s="16"/>
      <c r="H65" s="16"/>
      <c r="I65" s="16"/>
    </row>
    <row r="66" spans="1:9" s="6" customFormat="1" ht="20.25">
      <c r="A66" s="16"/>
      <c r="B66" s="16"/>
      <c r="C66" s="16"/>
      <c r="D66" s="16"/>
      <c r="E66" s="16"/>
      <c r="F66" s="16"/>
      <c r="G66" s="16"/>
      <c r="H66" s="16"/>
      <c r="I66" s="16"/>
    </row>
    <row r="67" spans="1:9" s="6" customFormat="1" ht="20.25">
      <c r="A67" s="16"/>
      <c r="B67" s="16"/>
      <c r="C67" s="16"/>
      <c r="D67" s="16"/>
      <c r="E67" s="16"/>
      <c r="F67" s="16"/>
      <c r="G67" s="16"/>
      <c r="H67" s="16"/>
      <c r="I67" s="16"/>
    </row>
    <row r="68" spans="1:9" s="6" customFormat="1" ht="20.25">
      <c r="A68" s="16"/>
      <c r="B68" s="16"/>
      <c r="C68" s="16"/>
      <c r="D68" s="16"/>
      <c r="E68" s="16"/>
      <c r="F68" s="16"/>
      <c r="G68" s="16"/>
      <c r="H68" s="16"/>
      <c r="I68" s="16"/>
    </row>
    <row r="69" spans="1:9" s="6" customFormat="1" ht="20.25">
      <c r="A69" s="16"/>
      <c r="B69" s="16"/>
      <c r="C69" s="16"/>
      <c r="D69" s="16"/>
      <c r="E69" s="16"/>
      <c r="F69" s="16"/>
      <c r="G69" s="16"/>
      <c r="H69" s="16"/>
      <c r="I69" s="16"/>
    </row>
    <row r="70" spans="1:9" s="6" customFormat="1" ht="20.2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6" customFormat="1" ht="20.2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6" customFormat="1" ht="2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s="6" customFormat="1" ht="20.25">
      <c r="A73" s="16"/>
      <c r="B73" s="16"/>
      <c r="C73" s="16"/>
      <c r="D73" s="16"/>
      <c r="E73" s="16"/>
      <c r="F73" s="16"/>
      <c r="G73" s="16"/>
      <c r="H73" s="16"/>
      <c r="I73" s="16"/>
    </row>
    <row r="74" spans="1:9" s="6" customFormat="1" ht="20.25">
      <c r="A74" s="16"/>
      <c r="B74" s="16"/>
      <c r="C74" s="16"/>
      <c r="D74" s="16"/>
      <c r="E74" s="16"/>
      <c r="F74" s="16"/>
      <c r="G74" s="16"/>
      <c r="H74" s="16"/>
      <c r="I74" s="16"/>
    </row>
    <row r="75" spans="1:9" s="6" customFormat="1" ht="20.25">
      <c r="A75" s="16"/>
      <c r="B75" s="16"/>
      <c r="C75" s="16"/>
      <c r="D75" s="16"/>
      <c r="E75" s="16"/>
      <c r="F75" s="16"/>
      <c r="G75" s="16"/>
      <c r="H75" s="16"/>
      <c r="I75" s="16"/>
    </row>
    <row r="76" spans="1:9" s="6" customFormat="1" ht="20.25">
      <c r="A76" s="16"/>
      <c r="B76" s="16"/>
      <c r="C76" s="16"/>
      <c r="D76" s="16"/>
      <c r="E76" s="16"/>
      <c r="F76" s="16"/>
      <c r="G76" s="16"/>
      <c r="H76" s="16"/>
      <c r="I76" s="16"/>
    </row>
    <row r="77" spans="1:9" s="6" customFormat="1" ht="20.25">
      <c r="A77" s="16"/>
      <c r="B77" s="16"/>
      <c r="C77" s="16"/>
      <c r="D77" s="16"/>
      <c r="E77" s="16"/>
      <c r="F77" s="16"/>
      <c r="G77" s="16"/>
      <c r="H77" s="16"/>
      <c r="I77" s="16"/>
    </row>
    <row r="78" spans="1:9" s="6" customFormat="1" ht="20.25">
      <c r="A78" s="16"/>
      <c r="B78" s="16"/>
      <c r="C78" s="16"/>
      <c r="D78" s="16"/>
      <c r="E78" s="16"/>
      <c r="F78" s="16"/>
      <c r="G78" s="16"/>
      <c r="H78" s="16"/>
      <c r="I78" s="16"/>
    </row>
    <row r="79" spans="1:9" s="6" customFormat="1" ht="20.25">
      <c r="A79" s="16"/>
      <c r="B79" s="16"/>
      <c r="C79" s="16"/>
      <c r="D79" s="16"/>
      <c r="E79" s="16"/>
      <c r="F79" s="16"/>
      <c r="G79" s="16"/>
      <c r="H79" s="16"/>
      <c r="I79" s="16"/>
    </row>
    <row r="80" spans="1:9" s="6" customFormat="1" ht="20.25">
      <c r="A80" s="16"/>
      <c r="B80" s="16"/>
      <c r="C80" s="16"/>
      <c r="D80" s="16"/>
      <c r="E80" s="16"/>
      <c r="F80" s="16"/>
      <c r="G80" s="16"/>
      <c r="H80" s="16"/>
      <c r="I80" s="16"/>
    </row>
    <row r="81" spans="1:9" s="6" customFormat="1" ht="20.25">
      <c r="A81" s="16"/>
      <c r="B81" s="16"/>
      <c r="C81" s="16"/>
      <c r="D81" s="16"/>
      <c r="E81" s="16"/>
      <c r="F81" s="16"/>
      <c r="G81" s="16"/>
      <c r="H81" s="16"/>
      <c r="I81" s="16"/>
    </row>
    <row r="82" spans="1:9" s="6" customFormat="1" ht="20.25">
      <c r="A82" s="16"/>
      <c r="B82" s="16"/>
      <c r="C82" s="16"/>
      <c r="D82" s="16"/>
      <c r="E82" s="16"/>
      <c r="F82" s="16"/>
      <c r="G82" s="16"/>
      <c r="H82" s="16"/>
      <c r="I82" s="16"/>
    </row>
    <row r="83" spans="1:9" s="6" customFormat="1" ht="20.25">
      <c r="A83" s="16"/>
      <c r="B83" s="16"/>
      <c r="C83" s="16"/>
      <c r="D83" s="16"/>
      <c r="E83" s="16"/>
      <c r="F83" s="16"/>
      <c r="G83" s="16"/>
      <c r="H83" s="16"/>
      <c r="I83" s="16"/>
    </row>
    <row r="84" spans="1:9" s="6" customFormat="1" ht="20.25">
      <c r="A84" s="16"/>
      <c r="B84" s="16"/>
      <c r="C84" s="16"/>
      <c r="D84" s="16"/>
      <c r="E84" s="16"/>
      <c r="F84" s="16"/>
      <c r="G84" s="16"/>
      <c r="H84" s="16"/>
      <c r="I84" s="16"/>
    </row>
    <row r="85" spans="1:9" s="6" customFormat="1" ht="20.25">
      <c r="A85" s="16"/>
      <c r="B85" s="16"/>
      <c r="C85" s="16"/>
      <c r="D85" s="16"/>
      <c r="E85" s="16"/>
      <c r="F85" s="16"/>
      <c r="G85" s="16"/>
      <c r="H85" s="16"/>
      <c r="I85" s="16"/>
    </row>
  </sheetData>
  <sheetProtection/>
  <mergeCells count="2">
    <mergeCell ref="A2:I2"/>
    <mergeCell ref="B4:H4"/>
  </mergeCells>
  <printOptions/>
  <pageMargins left="1.1811023622047245" right="0.3937007874015748" top="0.5905511811023623" bottom="0.5905511811023623" header="0.1968503937007874" footer="0.1968503937007874"/>
  <pageSetup orientation="portrait" paperSize="9" r:id="rId2"/>
  <headerFooter alignWithMargins="0">
    <oddFooter>&amp;R&amp;6Jin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showGridLines="0" zoomScalePageLayoutView="0" workbookViewId="0" topLeftCell="A1">
      <selection activeCell="N66" sqref="N66"/>
    </sheetView>
  </sheetViews>
  <sheetFormatPr defaultColWidth="9.00390625" defaultRowHeight="24"/>
  <cols>
    <col min="1" max="1" width="5.875" style="2" customWidth="1"/>
    <col min="2" max="2" width="9.25390625" style="2" customWidth="1"/>
    <col min="3" max="8" width="9.00390625" style="2" customWidth="1"/>
    <col min="9" max="9" width="13.25390625" style="2" customWidth="1"/>
    <col min="10" max="10" width="1.75390625" style="2" customWidth="1"/>
    <col min="11" max="11" width="1.875" style="2" customWidth="1"/>
    <col min="12" max="16384" width="9.00390625" style="2" customWidth="1"/>
  </cols>
  <sheetData>
    <row r="1" spans="1:9" s="6" customFormat="1" ht="30">
      <c r="A1" s="268" t="s">
        <v>13</v>
      </c>
      <c r="B1" s="268"/>
      <c r="C1" s="268"/>
      <c r="D1" s="268"/>
      <c r="E1" s="268"/>
      <c r="F1" s="268"/>
      <c r="G1" s="268"/>
      <c r="H1" s="268"/>
      <c r="I1" s="268"/>
    </row>
    <row r="2" spans="1:9" s="6" customFormat="1" ht="26.25">
      <c r="A2" s="269" t="s">
        <v>14</v>
      </c>
      <c r="B2" s="269"/>
      <c r="C2" s="269"/>
      <c r="D2" s="269"/>
      <c r="E2" s="269"/>
      <c r="F2" s="269"/>
      <c r="G2" s="269"/>
      <c r="H2" s="269"/>
      <c r="I2" s="269"/>
    </row>
    <row r="3" spans="1:9" s="6" customFormat="1" ht="26.25">
      <c r="A3" s="269" t="s">
        <v>34</v>
      </c>
      <c r="B3" s="269"/>
      <c r="C3" s="269"/>
      <c r="D3" s="269"/>
      <c r="E3" s="269"/>
      <c r="F3" s="269"/>
      <c r="G3" s="269"/>
      <c r="H3" s="269"/>
      <c r="I3" s="269"/>
    </row>
    <row r="4" spans="1:9" s="9" customFormat="1" ht="11.25">
      <c r="A4" s="17"/>
      <c r="B4" s="17"/>
      <c r="C4" s="17"/>
      <c r="D4" s="17"/>
      <c r="E4" s="17"/>
      <c r="F4" s="17"/>
      <c r="G4" s="17"/>
      <c r="H4" s="17"/>
      <c r="I4" s="17"/>
    </row>
    <row r="5" spans="1:9" s="6" customFormat="1" ht="20.25">
      <c r="A5" s="18" t="s">
        <v>15</v>
      </c>
      <c r="B5" s="19" t="s">
        <v>16</v>
      </c>
      <c r="C5" s="20"/>
      <c r="D5" s="20"/>
      <c r="E5" s="20"/>
      <c r="F5" s="20"/>
      <c r="G5" s="20"/>
      <c r="H5" s="20"/>
      <c r="I5" s="20"/>
    </row>
    <row r="6" spans="1:9" s="6" customFormat="1" ht="20.25">
      <c r="A6" s="20"/>
      <c r="B6" s="20" t="s">
        <v>38</v>
      </c>
      <c r="C6" s="20"/>
      <c r="D6" s="20"/>
      <c r="E6" s="20"/>
      <c r="F6" s="20"/>
      <c r="G6" s="20"/>
      <c r="H6" s="20"/>
      <c r="I6" s="20"/>
    </row>
    <row r="7" spans="1:9" s="6" customFormat="1" ht="20.25">
      <c r="A7" s="20" t="s">
        <v>44</v>
      </c>
      <c r="B7" s="20"/>
      <c r="C7" s="20"/>
      <c r="D7" s="20"/>
      <c r="E7" s="20"/>
      <c r="F7" s="20"/>
      <c r="G7" s="20"/>
      <c r="H7" s="20"/>
      <c r="I7" s="20"/>
    </row>
    <row r="8" spans="1:9" s="6" customFormat="1" ht="20.25">
      <c r="A8" s="20" t="s">
        <v>36</v>
      </c>
      <c r="B8" s="20"/>
      <c r="C8" s="20"/>
      <c r="D8" s="20"/>
      <c r="E8" s="20"/>
      <c r="F8" s="20"/>
      <c r="G8" s="20"/>
      <c r="H8" s="20"/>
      <c r="I8" s="20"/>
    </row>
    <row r="9" spans="1:9" s="6" customFormat="1" ht="20.25">
      <c r="A9" s="20" t="s">
        <v>37</v>
      </c>
      <c r="B9" s="20"/>
      <c r="C9" s="20"/>
      <c r="D9" s="20"/>
      <c r="E9" s="20"/>
      <c r="F9" s="20"/>
      <c r="G9" s="20"/>
      <c r="H9" s="20"/>
      <c r="I9" s="20"/>
    </row>
    <row r="10" spans="1:9" s="6" customFormat="1" ht="20.25">
      <c r="A10" s="20" t="s">
        <v>39</v>
      </c>
      <c r="B10" s="20"/>
      <c r="C10" s="20"/>
      <c r="D10" s="20"/>
      <c r="E10" s="20"/>
      <c r="F10" s="20"/>
      <c r="G10" s="20"/>
      <c r="H10" s="20"/>
      <c r="I10" s="20"/>
    </row>
    <row r="11" spans="1:9" s="6" customFormat="1" ht="20.25">
      <c r="A11" s="20" t="s">
        <v>35</v>
      </c>
      <c r="B11" s="20"/>
      <c r="C11" s="20"/>
      <c r="D11" s="20"/>
      <c r="E11" s="20"/>
      <c r="F11" s="20"/>
      <c r="G11" s="20"/>
      <c r="H11" s="20"/>
      <c r="I11" s="20"/>
    </row>
    <row r="12" spans="1:9" s="6" customFormat="1" ht="20.25">
      <c r="A12" s="20"/>
      <c r="B12" s="20" t="s">
        <v>40</v>
      </c>
      <c r="C12" s="20"/>
      <c r="D12" s="20"/>
      <c r="E12" s="20"/>
      <c r="F12" s="20"/>
      <c r="G12" s="20"/>
      <c r="H12" s="20"/>
      <c r="I12" s="20"/>
    </row>
    <row r="13" spans="1:9" s="6" customFormat="1" ht="20.25">
      <c r="A13" s="20" t="s">
        <v>42</v>
      </c>
      <c r="B13" s="20"/>
      <c r="C13" s="20"/>
      <c r="D13" s="20"/>
      <c r="E13" s="20"/>
      <c r="F13" s="20"/>
      <c r="G13" s="20"/>
      <c r="H13" s="20"/>
      <c r="I13" s="20"/>
    </row>
    <row r="14" spans="1:9" s="6" customFormat="1" ht="20.25">
      <c r="A14" s="20" t="s">
        <v>41</v>
      </c>
      <c r="B14" s="20"/>
      <c r="C14" s="20"/>
      <c r="D14" s="20"/>
      <c r="E14" s="20"/>
      <c r="F14" s="20"/>
      <c r="G14" s="20"/>
      <c r="H14" s="20"/>
      <c r="I14" s="20"/>
    </row>
    <row r="15" spans="1:9" s="9" customFormat="1" ht="11.25">
      <c r="A15" s="17"/>
      <c r="B15" s="17"/>
      <c r="C15" s="17"/>
      <c r="D15" s="17"/>
      <c r="E15" s="17"/>
      <c r="F15" s="17"/>
      <c r="G15" s="17"/>
      <c r="H15" s="17"/>
      <c r="I15" s="17"/>
    </row>
    <row r="16" spans="1:9" s="6" customFormat="1" ht="20.25">
      <c r="A16" s="18" t="s">
        <v>17</v>
      </c>
      <c r="B16" s="19" t="s">
        <v>18</v>
      </c>
      <c r="C16" s="20"/>
      <c r="D16" s="20"/>
      <c r="E16" s="20"/>
      <c r="F16" s="20"/>
      <c r="G16" s="20"/>
      <c r="H16" s="20"/>
      <c r="I16" s="20"/>
    </row>
    <row r="17" spans="1:9" s="6" customFormat="1" ht="20.25">
      <c r="A17" s="18">
        <v>1</v>
      </c>
      <c r="B17" s="21" t="s">
        <v>19</v>
      </c>
      <c r="C17" s="20"/>
      <c r="D17" s="20"/>
      <c r="E17" s="20"/>
      <c r="F17" s="20"/>
      <c r="G17" s="20"/>
      <c r="H17" s="20"/>
      <c r="I17" s="20"/>
    </row>
    <row r="18" spans="1:9" s="6" customFormat="1" ht="20.25">
      <c r="A18" s="18">
        <v>2</v>
      </c>
      <c r="B18" s="21" t="s">
        <v>5</v>
      </c>
      <c r="C18" s="20"/>
      <c r="D18" s="20"/>
      <c r="E18" s="20"/>
      <c r="F18" s="20"/>
      <c r="G18" s="20"/>
      <c r="H18" s="20"/>
      <c r="I18" s="20"/>
    </row>
    <row r="19" spans="1:9" s="6" customFormat="1" ht="20.25">
      <c r="A19" s="18">
        <v>3</v>
      </c>
      <c r="B19" s="21" t="s">
        <v>6</v>
      </c>
      <c r="C19" s="20"/>
      <c r="D19" s="20"/>
      <c r="E19" s="20"/>
      <c r="F19" s="20"/>
      <c r="G19" s="20"/>
      <c r="H19" s="20"/>
      <c r="I19" s="20"/>
    </row>
    <row r="20" spans="1:9" s="6" customFormat="1" ht="20.25">
      <c r="A20" s="18">
        <v>4</v>
      </c>
      <c r="B20" s="21" t="s">
        <v>20</v>
      </c>
      <c r="C20" s="21" t="s">
        <v>21</v>
      </c>
      <c r="D20" s="20"/>
      <c r="E20" s="20"/>
      <c r="F20" s="20"/>
      <c r="G20" s="20"/>
      <c r="H20" s="20"/>
      <c r="I20" s="20"/>
    </row>
    <row r="21" spans="1:9" s="6" customFormat="1" ht="20.25">
      <c r="A21" s="18"/>
      <c r="B21" s="20">
        <v>1.1</v>
      </c>
      <c r="C21" s="20" t="s">
        <v>80</v>
      </c>
      <c r="D21" s="20"/>
      <c r="E21" s="20"/>
      <c r="F21" s="20"/>
      <c r="G21" s="20"/>
      <c r="H21" s="20"/>
      <c r="I21" s="20"/>
    </row>
    <row r="22" spans="1:9" s="6" customFormat="1" ht="20.25">
      <c r="A22" s="18"/>
      <c r="B22" s="20">
        <v>1.2</v>
      </c>
      <c r="C22" s="20" t="s">
        <v>81</v>
      </c>
      <c r="D22" s="20"/>
      <c r="E22" s="20"/>
      <c r="F22" s="20"/>
      <c r="G22" s="20"/>
      <c r="H22" s="20"/>
      <c r="I22" s="20"/>
    </row>
    <row r="23" spans="1:9" s="6" customFormat="1" ht="20.25">
      <c r="A23" s="18"/>
      <c r="B23" s="20">
        <v>1.3</v>
      </c>
      <c r="C23" s="20" t="s">
        <v>65</v>
      </c>
      <c r="D23" s="20"/>
      <c r="E23" s="20"/>
      <c r="F23" s="20"/>
      <c r="G23" s="20"/>
      <c r="H23" s="20"/>
      <c r="I23" s="20"/>
    </row>
    <row r="24" spans="1:9" s="6" customFormat="1" ht="20.25">
      <c r="A24" s="22" t="s">
        <v>43</v>
      </c>
      <c r="B24" s="20"/>
      <c r="C24" s="21"/>
      <c r="D24" s="20"/>
      <c r="E24" s="20"/>
      <c r="F24" s="20"/>
      <c r="G24" s="20"/>
      <c r="H24" s="20"/>
      <c r="I24" s="20"/>
    </row>
    <row r="25" spans="1:9" s="9" customFormat="1" ht="11.25">
      <c r="A25" s="23"/>
      <c r="B25" s="17"/>
      <c r="C25" s="24"/>
      <c r="D25" s="17"/>
      <c r="E25" s="17"/>
      <c r="F25" s="17"/>
      <c r="G25" s="17"/>
      <c r="H25" s="17"/>
      <c r="I25" s="17"/>
    </row>
    <row r="26" spans="1:9" s="6" customFormat="1" ht="20.25">
      <c r="A26" s="18">
        <v>5</v>
      </c>
      <c r="B26" s="21" t="s">
        <v>22</v>
      </c>
      <c r="C26" s="21" t="s">
        <v>45</v>
      </c>
      <c r="D26" s="20"/>
      <c r="E26" s="20"/>
      <c r="F26" s="20"/>
      <c r="G26" s="20"/>
      <c r="H26" s="20"/>
      <c r="I26" s="20"/>
    </row>
    <row r="27" spans="1:9" s="6" customFormat="1" ht="20.25">
      <c r="A27" s="25"/>
      <c r="B27" s="20">
        <v>2.1</v>
      </c>
      <c r="C27" s="20" t="s">
        <v>23</v>
      </c>
      <c r="D27" s="20"/>
      <c r="E27" s="20"/>
      <c r="F27" s="20"/>
      <c r="G27" s="20"/>
      <c r="H27" s="20"/>
      <c r="I27" s="20"/>
    </row>
    <row r="28" spans="1:9" s="6" customFormat="1" ht="20.25">
      <c r="A28" s="25"/>
      <c r="B28" s="20">
        <v>2.2</v>
      </c>
      <c r="C28" s="20" t="s">
        <v>128</v>
      </c>
      <c r="D28" s="20"/>
      <c r="E28" s="20"/>
      <c r="F28" s="20"/>
      <c r="G28" s="20"/>
      <c r="H28" s="20"/>
      <c r="I28" s="20"/>
    </row>
    <row r="29" spans="1:9" s="6" customFormat="1" ht="20.25">
      <c r="A29" s="25"/>
      <c r="B29" s="20">
        <v>2.3</v>
      </c>
      <c r="C29" s="20" t="s">
        <v>108</v>
      </c>
      <c r="D29" s="20"/>
      <c r="E29" s="20"/>
      <c r="F29" s="20"/>
      <c r="G29" s="20"/>
      <c r="H29" s="20"/>
      <c r="I29" s="20"/>
    </row>
    <row r="30" spans="1:9" s="6" customFormat="1" ht="20.25">
      <c r="A30" s="25"/>
      <c r="B30" s="20">
        <v>2.4</v>
      </c>
      <c r="C30" s="20" t="s">
        <v>46</v>
      </c>
      <c r="D30" s="20"/>
      <c r="E30" s="20"/>
      <c r="F30" s="20"/>
      <c r="G30" s="20"/>
      <c r="H30" s="20"/>
      <c r="I30" s="20"/>
    </row>
    <row r="31" spans="1:9" s="6" customFormat="1" ht="20.25">
      <c r="A31" s="25"/>
      <c r="B31" s="20">
        <v>2.5</v>
      </c>
      <c r="C31" s="6" t="s">
        <v>53</v>
      </c>
      <c r="D31" s="20"/>
      <c r="E31" s="20"/>
      <c r="F31" s="20"/>
      <c r="G31" s="20"/>
      <c r="H31" s="20"/>
      <c r="I31" s="20"/>
    </row>
    <row r="32" spans="2:9" s="6" customFormat="1" ht="20.25">
      <c r="B32" s="20">
        <v>2.6</v>
      </c>
      <c r="C32" s="6" t="s">
        <v>11</v>
      </c>
      <c r="D32" s="20"/>
      <c r="E32" s="20"/>
      <c r="F32" s="20"/>
      <c r="G32" s="20"/>
      <c r="H32" s="20"/>
      <c r="I32" s="20"/>
    </row>
    <row r="33" spans="2:9" s="6" customFormat="1" ht="20.25">
      <c r="B33" s="20">
        <v>2.7</v>
      </c>
      <c r="C33" s="6" t="s">
        <v>47</v>
      </c>
      <c r="D33" s="20"/>
      <c r="E33" s="20"/>
      <c r="F33" s="20"/>
      <c r="G33" s="20"/>
      <c r="H33" s="20"/>
      <c r="I33" s="20"/>
    </row>
    <row r="34" spans="1:9" s="6" customFormat="1" ht="20.25">
      <c r="A34" s="22"/>
      <c r="B34" s="20">
        <v>2.8</v>
      </c>
      <c r="C34" s="20" t="s">
        <v>178</v>
      </c>
      <c r="D34" s="20"/>
      <c r="E34" s="20"/>
      <c r="F34" s="20"/>
      <c r="G34" s="20"/>
      <c r="H34" s="20"/>
      <c r="I34" s="20"/>
    </row>
    <row r="35" spans="2:9" s="6" customFormat="1" ht="20.25">
      <c r="B35" s="20"/>
      <c r="D35" s="20"/>
      <c r="E35" s="20"/>
      <c r="F35" s="20"/>
      <c r="G35" s="21"/>
      <c r="H35" s="21"/>
      <c r="I35" s="20"/>
    </row>
    <row r="36" spans="1:9" s="6" customFormat="1" ht="20.25">
      <c r="A36" s="18">
        <v>6</v>
      </c>
      <c r="B36" s="21" t="s">
        <v>24</v>
      </c>
      <c r="C36" s="21" t="s">
        <v>25</v>
      </c>
      <c r="D36" s="20"/>
      <c r="E36" s="20"/>
      <c r="F36" s="20"/>
      <c r="G36" s="20"/>
      <c r="H36" s="20"/>
      <c r="I36" s="20"/>
    </row>
    <row r="37" spans="1:9" s="6" customFormat="1" ht="20.25">
      <c r="A37" s="25"/>
      <c r="B37" s="20">
        <v>3.1</v>
      </c>
      <c r="C37" s="6" t="s">
        <v>49</v>
      </c>
      <c r="D37" s="20"/>
      <c r="E37" s="20"/>
      <c r="F37" s="20"/>
      <c r="G37" s="20"/>
      <c r="H37" s="20"/>
      <c r="I37" s="20"/>
    </row>
    <row r="38" spans="1:9" s="6" customFormat="1" ht="20.25">
      <c r="A38" s="25"/>
      <c r="B38" s="20">
        <v>3.2</v>
      </c>
      <c r="C38" s="6" t="s">
        <v>50</v>
      </c>
      <c r="D38" s="20"/>
      <c r="E38" s="20"/>
      <c r="F38" s="20"/>
      <c r="G38" s="20"/>
      <c r="H38" s="20"/>
      <c r="I38" s="20"/>
    </row>
    <row r="39" spans="1:9" s="6" customFormat="1" ht="20.25">
      <c r="A39" s="25"/>
      <c r="B39" s="20">
        <v>3.3</v>
      </c>
      <c r="C39" s="20" t="s">
        <v>48</v>
      </c>
      <c r="D39" s="20"/>
      <c r="E39" s="20"/>
      <c r="F39" s="20"/>
      <c r="G39" s="20"/>
      <c r="H39" s="20"/>
      <c r="I39" s="20"/>
    </row>
    <row r="40" spans="1:9" s="6" customFormat="1" ht="20.25">
      <c r="A40" s="25"/>
      <c r="B40" s="20">
        <v>3.4</v>
      </c>
      <c r="C40" s="20" t="s">
        <v>54</v>
      </c>
      <c r="D40" s="20"/>
      <c r="E40" s="20"/>
      <c r="F40" s="20"/>
      <c r="G40" s="20"/>
      <c r="H40" s="20"/>
      <c r="I40" s="20"/>
    </row>
    <row r="41" spans="1:9" s="6" customFormat="1" ht="20.25">
      <c r="A41" s="25"/>
      <c r="B41" s="20">
        <v>3.5</v>
      </c>
      <c r="C41" s="20" t="s">
        <v>51</v>
      </c>
      <c r="D41" s="20"/>
      <c r="E41" s="20"/>
      <c r="F41" s="20"/>
      <c r="G41" s="20"/>
      <c r="H41" s="20"/>
      <c r="I41" s="20"/>
    </row>
    <row r="42" spans="1:9" s="9" customFormat="1" ht="11.25">
      <c r="A42" s="26"/>
      <c r="B42" s="17"/>
      <c r="C42" s="17"/>
      <c r="D42" s="17"/>
      <c r="E42" s="17"/>
      <c r="F42" s="17"/>
      <c r="G42" s="17"/>
      <c r="H42" s="17"/>
      <c r="I42" s="17"/>
    </row>
    <row r="43" spans="1:9" s="6" customFormat="1" ht="20.25">
      <c r="A43" s="18">
        <v>7</v>
      </c>
      <c r="B43" s="21" t="s">
        <v>52</v>
      </c>
      <c r="C43" s="21" t="s">
        <v>12</v>
      </c>
      <c r="D43" s="20"/>
      <c r="E43" s="20"/>
      <c r="F43" s="20"/>
      <c r="G43" s="20"/>
      <c r="H43" s="20"/>
      <c r="I43" s="20"/>
    </row>
    <row r="44" spans="1:9" s="6" customFormat="1" ht="20.25">
      <c r="A44" s="18"/>
      <c r="B44" s="20">
        <v>4.1</v>
      </c>
      <c r="C44" s="20" t="s">
        <v>55</v>
      </c>
      <c r="D44" s="20"/>
      <c r="E44" s="20"/>
      <c r="F44" s="20"/>
      <c r="G44" s="20"/>
      <c r="H44" s="20"/>
      <c r="I44" s="20"/>
    </row>
    <row r="45" spans="1:9" s="6" customFormat="1" ht="20.25">
      <c r="A45" s="18"/>
      <c r="B45" s="20">
        <v>4.2</v>
      </c>
      <c r="C45" s="20" t="s">
        <v>56</v>
      </c>
      <c r="D45" s="20"/>
      <c r="E45" s="20"/>
      <c r="F45" s="20"/>
      <c r="G45" s="20"/>
      <c r="H45" s="20"/>
      <c r="I45" s="20"/>
    </row>
    <row r="46" spans="1:9" s="6" customFormat="1" ht="20.25">
      <c r="A46" s="20"/>
      <c r="B46" s="20">
        <v>4.3</v>
      </c>
      <c r="C46" s="20" t="s">
        <v>82</v>
      </c>
      <c r="D46" s="20"/>
      <c r="E46" s="20"/>
      <c r="F46" s="20"/>
      <c r="G46" s="20"/>
      <c r="H46" s="20"/>
      <c r="I46" s="20"/>
    </row>
    <row r="47" spans="1:9" s="6" customFormat="1" ht="20.25">
      <c r="A47" s="20"/>
      <c r="B47" s="20">
        <v>4.4</v>
      </c>
      <c r="C47" s="20" t="s">
        <v>57</v>
      </c>
      <c r="D47" s="20"/>
      <c r="E47" s="20"/>
      <c r="F47" s="20"/>
      <c r="G47" s="20"/>
      <c r="H47" s="20"/>
      <c r="I47" s="20"/>
    </row>
    <row r="48" spans="1:9" s="9" customFormat="1" ht="11.25">
      <c r="A48" s="17"/>
      <c r="B48" s="17"/>
      <c r="C48" s="17"/>
      <c r="D48" s="17"/>
      <c r="E48" s="17"/>
      <c r="F48" s="17"/>
      <c r="G48" s="17"/>
      <c r="H48" s="17"/>
      <c r="I48" s="17"/>
    </row>
    <row r="49" spans="1:9" s="6" customFormat="1" ht="20.25">
      <c r="A49" s="18" t="s">
        <v>26</v>
      </c>
      <c r="B49" s="21" t="s">
        <v>58</v>
      </c>
      <c r="C49" s="20"/>
      <c r="D49" s="20"/>
      <c r="E49" s="20"/>
      <c r="F49" s="20"/>
      <c r="G49" s="20"/>
      <c r="H49" s="20"/>
      <c r="I49" s="20"/>
    </row>
    <row r="50" spans="1:9" s="6" customFormat="1" ht="20.25">
      <c r="A50" s="20"/>
      <c r="B50" s="20">
        <v>1</v>
      </c>
      <c r="C50" s="20" t="s">
        <v>60</v>
      </c>
      <c r="D50" s="20"/>
      <c r="E50" s="20"/>
      <c r="F50" s="20"/>
      <c r="G50" s="20"/>
      <c r="H50" s="20"/>
      <c r="I50" s="20"/>
    </row>
    <row r="51" spans="1:9" s="6" customFormat="1" ht="20.25">
      <c r="A51" s="20"/>
      <c r="B51" s="20">
        <v>2</v>
      </c>
      <c r="C51" s="20" t="s">
        <v>59</v>
      </c>
      <c r="D51" s="20"/>
      <c r="E51" s="20"/>
      <c r="F51" s="20"/>
      <c r="G51" s="20"/>
      <c r="H51" s="20"/>
      <c r="I51" s="20"/>
    </row>
    <row r="52" spans="1:9" s="6" customFormat="1" ht="20.25">
      <c r="A52" s="20"/>
      <c r="B52" s="20">
        <v>3</v>
      </c>
      <c r="C52" s="20" t="s">
        <v>66</v>
      </c>
      <c r="D52" s="20"/>
      <c r="E52" s="20"/>
      <c r="F52" s="20"/>
      <c r="G52" s="20"/>
      <c r="H52" s="20"/>
      <c r="I52" s="20"/>
    </row>
    <row r="53" spans="1:9" s="6" customFormat="1" ht="20.25">
      <c r="A53" s="20"/>
      <c r="B53" s="20">
        <v>4</v>
      </c>
      <c r="C53" s="20" t="s">
        <v>64</v>
      </c>
      <c r="D53" s="20"/>
      <c r="E53" s="20"/>
      <c r="F53" s="20"/>
      <c r="G53" s="20"/>
      <c r="H53" s="20"/>
      <c r="I53" s="20"/>
    </row>
    <row r="54" spans="1:9" s="6" customFormat="1" ht="20.25">
      <c r="A54" s="20"/>
      <c r="B54" s="20">
        <v>5</v>
      </c>
      <c r="C54" s="20" t="s">
        <v>61</v>
      </c>
      <c r="D54" s="20"/>
      <c r="E54" s="20"/>
      <c r="F54" s="20"/>
      <c r="G54" s="20"/>
      <c r="H54" s="20"/>
      <c r="I54" s="20"/>
    </row>
    <row r="55" spans="1:9" s="6" customFormat="1" ht="20.25">
      <c r="A55" s="20"/>
      <c r="B55" s="20">
        <v>6</v>
      </c>
      <c r="C55" s="20" t="s">
        <v>62</v>
      </c>
      <c r="D55" s="20"/>
      <c r="E55" s="20"/>
      <c r="F55" s="20"/>
      <c r="G55" s="20"/>
      <c r="H55" s="20"/>
      <c r="I55" s="20"/>
    </row>
    <row r="56" spans="1:9" s="6" customFormat="1" ht="20.25">
      <c r="A56" s="20"/>
      <c r="B56" s="20">
        <v>7</v>
      </c>
      <c r="C56" s="20" t="s">
        <v>63</v>
      </c>
      <c r="D56" s="20"/>
      <c r="E56" s="20"/>
      <c r="F56" s="20"/>
      <c r="G56" s="20"/>
      <c r="H56" s="20"/>
      <c r="I56" s="20"/>
    </row>
    <row r="57" spans="1:9" s="9" customFormat="1" ht="11.25">
      <c r="A57" s="17"/>
      <c r="B57" s="17"/>
      <c r="C57" s="17"/>
      <c r="D57" s="17"/>
      <c r="E57" s="17"/>
      <c r="F57" s="17"/>
      <c r="G57" s="17"/>
      <c r="H57" s="17"/>
      <c r="I57" s="17"/>
    </row>
    <row r="58" spans="1:9" s="6" customFormat="1" ht="20.25">
      <c r="A58" s="18" t="s">
        <v>27</v>
      </c>
      <c r="B58" s="21" t="s">
        <v>28</v>
      </c>
      <c r="C58" s="20"/>
      <c r="D58" s="20"/>
      <c r="E58" s="20"/>
      <c r="F58" s="20"/>
      <c r="G58" s="20"/>
      <c r="H58" s="20"/>
      <c r="I58" s="20"/>
    </row>
    <row r="59" spans="1:10" s="6" customFormat="1" ht="20.25">
      <c r="A59" s="18"/>
      <c r="B59" s="270" t="s">
        <v>402</v>
      </c>
      <c r="C59" s="270"/>
      <c r="D59" s="270"/>
      <c r="E59" s="270"/>
      <c r="F59" s="270"/>
      <c r="G59" s="270"/>
      <c r="H59" s="270"/>
      <c r="I59" s="270" t="s">
        <v>403</v>
      </c>
      <c r="J59" s="270"/>
    </row>
    <row r="60" spans="1:9" s="6" customFormat="1" ht="20.25">
      <c r="A60" s="20">
        <v>1</v>
      </c>
      <c r="B60" s="6" t="s">
        <v>401</v>
      </c>
      <c r="C60" s="20"/>
      <c r="D60" s="20"/>
      <c r="E60" s="20"/>
      <c r="F60" s="20"/>
      <c r="G60" s="20"/>
      <c r="H60" s="20"/>
      <c r="I60" s="149" t="s">
        <v>413</v>
      </c>
    </row>
    <row r="61" spans="1:9" s="6" customFormat="1" ht="20.25">
      <c r="A61" s="20"/>
      <c r="B61" s="6" t="s">
        <v>404</v>
      </c>
      <c r="C61" s="20"/>
      <c r="D61" s="20"/>
      <c r="E61" s="20"/>
      <c r="F61" s="20"/>
      <c r="G61" s="20"/>
      <c r="H61" s="20"/>
      <c r="I61" s="149" t="s">
        <v>405</v>
      </c>
    </row>
    <row r="62" spans="1:9" s="6" customFormat="1" ht="20.25">
      <c r="A62" s="20"/>
      <c r="B62" s="6" t="s">
        <v>406</v>
      </c>
      <c r="C62" s="20"/>
      <c r="D62" s="20"/>
      <c r="E62" s="20"/>
      <c r="F62" s="20"/>
      <c r="G62" s="20"/>
      <c r="H62" s="20"/>
      <c r="I62" s="149" t="s">
        <v>407</v>
      </c>
    </row>
    <row r="63" spans="1:9" s="6" customFormat="1" ht="20.25">
      <c r="A63" s="20"/>
      <c r="B63" s="6" t="s">
        <v>408</v>
      </c>
      <c r="C63" s="20"/>
      <c r="D63" s="20"/>
      <c r="E63" s="20"/>
      <c r="F63" s="20"/>
      <c r="G63" s="20"/>
      <c r="H63" s="20"/>
      <c r="I63" s="149" t="s">
        <v>409</v>
      </c>
    </row>
    <row r="64" spans="1:9" s="6" customFormat="1" ht="20.25">
      <c r="A64" s="20"/>
      <c r="B64" s="6" t="s">
        <v>410</v>
      </c>
      <c r="C64" s="20"/>
      <c r="D64" s="20"/>
      <c r="E64" s="20"/>
      <c r="F64" s="20"/>
      <c r="G64" s="20"/>
      <c r="H64" s="20"/>
      <c r="I64" s="149" t="s">
        <v>411</v>
      </c>
    </row>
    <row r="65" spans="1:9" s="6" customFormat="1" ht="20.25">
      <c r="A65" s="20"/>
      <c r="B65" s="6" t="s">
        <v>412</v>
      </c>
      <c r="C65" s="20"/>
      <c r="D65" s="20"/>
      <c r="E65" s="20"/>
      <c r="F65" s="20"/>
      <c r="G65" s="20"/>
      <c r="H65" s="20"/>
      <c r="I65" s="149"/>
    </row>
    <row r="66" spans="1:9" s="6" customFormat="1" ht="20.25">
      <c r="A66" s="20">
        <v>2</v>
      </c>
      <c r="B66" s="6" t="s">
        <v>414</v>
      </c>
      <c r="C66" s="20"/>
      <c r="D66" s="20"/>
      <c r="E66" s="20"/>
      <c r="F66" s="20"/>
      <c r="G66" s="20"/>
      <c r="H66" s="20"/>
      <c r="I66" s="149" t="s">
        <v>413</v>
      </c>
    </row>
    <row r="67" spans="1:9" s="6" customFormat="1" ht="20.25">
      <c r="A67" s="20">
        <v>3</v>
      </c>
      <c r="B67" s="6" t="s">
        <v>415</v>
      </c>
      <c r="C67" s="20"/>
      <c r="D67" s="20"/>
      <c r="E67" s="20"/>
      <c r="F67" s="20"/>
      <c r="G67" s="20"/>
      <c r="H67" s="20"/>
      <c r="I67" s="149" t="s">
        <v>413</v>
      </c>
    </row>
    <row r="68" spans="1:9" s="6" customFormat="1" ht="20.25">
      <c r="A68" s="20">
        <v>4</v>
      </c>
      <c r="B68" s="6" t="s">
        <v>416</v>
      </c>
      <c r="C68" s="20"/>
      <c r="D68" s="20"/>
      <c r="E68" s="20"/>
      <c r="F68" s="20"/>
      <c r="G68" s="20"/>
      <c r="H68" s="20"/>
      <c r="I68" s="149" t="s">
        <v>413</v>
      </c>
    </row>
    <row r="69" spans="1:9" s="6" customFormat="1" ht="20.25">
      <c r="A69" s="20"/>
      <c r="C69" s="20"/>
      <c r="D69" s="20"/>
      <c r="E69" s="20"/>
      <c r="F69" s="20"/>
      <c r="G69" s="20"/>
      <c r="H69" s="20"/>
      <c r="I69" s="149"/>
    </row>
    <row r="70" spans="1:9" s="6" customFormat="1" ht="20.25">
      <c r="A70" s="20"/>
      <c r="C70" s="20"/>
      <c r="D70" s="20"/>
      <c r="E70" s="20"/>
      <c r="F70" s="20"/>
      <c r="G70" s="20"/>
      <c r="H70" s="20"/>
      <c r="I70" s="149"/>
    </row>
    <row r="71" spans="1:9" s="6" customFormat="1" ht="20.25">
      <c r="A71" s="20">
        <v>5</v>
      </c>
      <c r="B71" s="6" t="s">
        <v>417</v>
      </c>
      <c r="C71" s="20"/>
      <c r="D71" s="20"/>
      <c r="E71" s="20"/>
      <c r="F71" s="20"/>
      <c r="G71" s="20"/>
      <c r="H71" s="20"/>
      <c r="I71" s="149" t="s">
        <v>413</v>
      </c>
    </row>
    <row r="72" spans="1:9" s="6" customFormat="1" ht="20.25">
      <c r="A72" s="20">
        <v>6</v>
      </c>
      <c r="B72" s="6" t="s">
        <v>419</v>
      </c>
      <c r="C72" s="20"/>
      <c r="D72" s="20"/>
      <c r="E72" s="20"/>
      <c r="F72" s="20"/>
      <c r="G72" s="20"/>
      <c r="H72" s="20"/>
      <c r="I72" s="149" t="s">
        <v>413</v>
      </c>
    </row>
    <row r="73" spans="1:9" s="6" customFormat="1" ht="20.25">
      <c r="A73" s="20">
        <v>7</v>
      </c>
      <c r="B73" s="6" t="s">
        <v>418</v>
      </c>
      <c r="C73" s="20"/>
      <c r="D73" s="20"/>
      <c r="E73" s="20"/>
      <c r="F73" s="20"/>
      <c r="G73" s="20"/>
      <c r="H73" s="20"/>
      <c r="I73" s="149" t="s">
        <v>430</v>
      </c>
    </row>
    <row r="74" spans="2:9" s="6" customFormat="1" ht="20.25">
      <c r="B74" s="6" t="s">
        <v>423</v>
      </c>
      <c r="C74" s="20"/>
      <c r="D74" s="20"/>
      <c r="E74" s="20"/>
      <c r="F74" s="20"/>
      <c r="G74" s="20"/>
      <c r="H74" s="20"/>
      <c r="I74" s="149"/>
    </row>
    <row r="75" spans="2:9" s="6" customFormat="1" ht="20.25">
      <c r="B75" s="6" t="s">
        <v>424</v>
      </c>
      <c r="C75" s="20"/>
      <c r="D75" s="20"/>
      <c r="E75" s="20"/>
      <c r="F75" s="20"/>
      <c r="G75" s="20"/>
      <c r="H75" s="20"/>
      <c r="I75" s="149"/>
    </row>
    <row r="76" spans="1:9" s="6" customFormat="1" ht="20.25">
      <c r="A76" s="20">
        <v>8</v>
      </c>
      <c r="B76" s="6" t="s">
        <v>420</v>
      </c>
      <c r="C76" s="20"/>
      <c r="D76" s="21"/>
      <c r="E76" s="20"/>
      <c r="F76" s="20"/>
      <c r="G76" s="20"/>
      <c r="H76" s="20"/>
      <c r="I76" s="20" t="s">
        <v>431</v>
      </c>
    </row>
    <row r="77" spans="1:9" s="6" customFormat="1" ht="20.25">
      <c r="A77" s="20"/>
      <c r="B77" s="6" t="s">
        <v>426</v>
      </c>
      <c r="C77" s="20"/>
      <c r="D77" s="21"/>
      <c r="E77" s="20"/>
      <c r="F77" s="20"/>
      <c r="G77" s="20"/>
      <c r="H77" s="20"/>
      <c r="I77" s="20"/>
    </row>
    <row r="78" spans="1:9" s="6" customFormat="1" ht="20.25">
      <c r="A78" s="20">
        <v>9</v>
      </c>
      <c r="B78" s="6" t="s">
        <v>427</v>
      </c>
      <c r="C78" s="20"/>
      <c r="D78" s="21"/>
      <c r="E78" s="20"/>
      <c r="F78" s="20"/>
      <c r="G78" s="20"/>
      <c r="H78" s="20"/>
      <c r="I78" s="149" t="s">
        <v>432</v>
      </c>
    </row>
    <row r="79" spans="1:9" s="6" customFormat="1" ht="20.25">
      <c r="A79" s="20"/>
      <c r="B79" s="6" t="s">
        <v>428</v>
      </c>
      <c r="C79" s="20"/>
      <c r="D79" s="21"/>
      <c r="E79" s="20"/>
      <c r="F79" s="20"/>
      <c r="G79" s="20"/>
      <c r="H79" s="20"/>
      <c r="I79" s="149" t="s">
        <v>433</v>
      </c>
    </row>
    <row r="80" spans="1:9" s="6" customFormat="1" ht="20.25">
      <c r="A80" s="20"/>
      <c r="B80" s="6" t="s">
        <v>429</v>
      </c>
      <c r="C80" s="20"/>
      <c r="D80" s="21"/>
      <c r="E80" s="20"/>
      <c r="F80" s="20"/>
      <c r="G80" s="20"/>
      <c r="H80" s="20"/>
      <c r="I80" s="20"/>
    </row>
    <row r="81" spans="1:9" s="6" customFormat="1" ht="26.25" customHeight="1">
      <c r="A81" s="20">
        <v>10</v>
      </c>
      <c r="B81" s="20" t="s">
        <v>421</v>
      </c>
      <c r="D81" s="20"/>
      <c r="E81" s="20"/>
      <c r="F81" s="20"/>
      <c r="G81" s="20"/>
      <c r="H81" s="20"/>
      <c r="I81" s="149" t="s">
        <v>413</v>
      </c>
    </row>
    <row r="82" spans="1:9" s="6" customFormat="1" ht="26.25" customHeight="1">
      <c r="A82" s="20"/>
      <c r="B82" s="20" t="s">
        <v>422</v>
      </c>
      <c r="D82" s="20"/>
      <c r="E82" s="20"/>
      <c r="F82" s="20"/>
      <c r="G82" s="20"/>
      <c r="H82" s="20"/>
      <c r="I82" s="20"/>
    </row>
    <row r="83" spans="1:9" s="6" customFormat="1" ht="20.25">
      <c r="A83" s="20"/>
      <c r="B83" s="20" t="s">
        <v>425</v>
      </c>
      <c r="D83" s="20"/>
      <c r="E83" s="20"/>
      <c r="F83" s="20"/>
      <c r="G83" s="20"/>
      <c r="H83" s="20"/>
      <c r="I83" s="20"/>
    </row>
    <row r="84" spans="1:9" s="6" customFormat="1" ht="20.25">
      <c r="A84" s="20"/>
      <c r="B84" s="20"/>
      <c r="D84" s="20"/>
      <c r="E84" s="20"/>
      <c r="F84" s="20"/>
      <c r="G84" s="20"/>
      <c r="H84" s="20"/>
      <c r="I84" s="20"/>
    </row>
    <row r="85" spans="1:9" s="6" customFormat="1" ht="20.25">
      <c r="A85" s="18" t="s">
        <v>29</v>
      </c>
      <c r="B85" s="21" t="s">
        <v>30</v>
      </c>
      <c r="C85" s="20"/>
      <c r="D85" s="20"/>
      <c r="E85" s="20"/>
      <c r="F85" s="20"/>
      <c r="G85" s="20"/>
      <c r="H85" s="20"/>
      <c r="I85" s="20"/>
    </row>
    <row r="86" spans="1:9" s="6" customFormat="1" ht="20.25">
      <c r="A86" s="20">
        <v>1</v>
      </c>
      <c r="B86" s="20" t="s">
        <v>31</v>
      </c>
      <c r="C86" s="20"/>
      <c r="D86" s="20"/>
      <c r="E86" s="20"/>
      <c r="F86" s="20"/>
      <c r="G86" s="20"/>
      <c r="H86" s="20"/>
      <c r="I86" s="20"/>
    </row>
    <row r="87" spans="1:9" s="6" customFormat="1" ht="20.25">
      <c r="A87" s="20">
        <v>2</v>
      </c>
      <c r="B87" s="20" t="s">
        <v>32</v>
      </c>
      <c r="C87" s="20"/>
      <c r="D87" s="20"/>
      <c r="E87" s="20"/>
      <c r="F87" s="20"/>
      <c r="G87" s="20"/>
      <c r="H87" s="20"/>
      <c r="I87" s="20"/>
    </row>
    <row r="88" spans="1:9" s="6" customFormat="1" ht="20.25">
      <c r="A88" s="20">
        <v>3</v>
      </c>
      <c r="B88" s="20" t="s">
        <v>434</v>
      </c>
      <c r="C88" s="20"/>
      <c r="D88" s="20"/>
      <c r="E88" s="20"/>
      <c r="F88" s="20"/>
      <c r="G88" s="20"/>
      <c r="H88" s="20"/>
      <c r="I88" s="20"/>
    </row>
    <row r="89" spans="1:9" s="6" customFormat="1" ht="20.25">
      <c r="A89" s="20">
        <v>4</v>
      </c>
      <c r="B89" s="20" t="s">
        <v>33</v>
      </c>
      <c r="C89" s="20"/>
      <c r="D89" s="20"/>
      <c r="E89" s="20"/>
      <c r="F89" s="20"/>
      <c r="G89" s="20"/>
      <c r="H89" s="20"/>
      <c r="I89" s="20"/>
    </row>
    <row r="90" spans="1:9" s="6" customFormat="1" ht="20.25">
      <c r="A90" s="20"/>
      <c r="B90" s="20" t="s">
        <v>435</v>
      </c>
      <c r="C90" s="20"/>
      <c r="D90" s="20"/>
      <c r="E90" s="20"/>
      <c r="F90" s="20"/>
      <c r="G90" s="20"/>
      <c r="H90" s="20"/>
      <c r="I90" s="20"/>
    </row>
    <row r="91" spans="1:9" s="6" customFormat="1" ht="20.25">
      <c r="A91" s="20"/>
      <c r="B91" s="20"/>
      <c r="C91" s="20"/>
      <c r="D91" s="20"/>
      <c r="E91" s="20"/>
      <c r="F91" s="20"/>
      <c r="G91" s="20"/>
      <c r="H91" s="20"/>
      <c r="I91" s="20"/>
    </row>
    <row r="92" spans="1:9" s="6" customFormat="1" ht="20.25">
      <c r="A92" s="20"/>
      <c r="B92" s="20"/>
      <c r="C92" s="20"/>
      <c r="D92" s="20"/>
      <c r="E92" s="20"/>
      <c r="F92" s="20"/>
      <c r="G92" s="20"/>
      <c r="H92" s="20"/>
      <c r="I92" s="20"/>
    </row>
    <row r="93" spans="1:9" s="6" customFormat="1" ht="20.25">
      <c r="A93" s="20"/>
      <c r="B93" s="20"/>
      <c r="C93" s="20"/>
      <c r="D93" s="20"/>
      <c r="E93" s="20"/>
      <c r="F93" s="20"/>
      <c r="G93" s="20"/>
      <c r="H93" s="20"/>
      <c r="I93" s="20"/>
    </row>
    <row r="94" spans="1:9" s="6" customFormat="1" ht="20.25">
      <c r="A94" s="20"/>
      <c r="B94" s="20"/>
      <c r="C94" s="20"/>
      <c r="D94" s="20"/>
      <c r="E94" s="20"/>
      <c r="F94" s="20"/>
      <c r="G94" s="20"/>
      <c r="H94" s="20"/>
      <c r="I94" s="20"/>
    </row>
    <row r="95" spans="1:9" s="6" customFormat="1" ht="20.25">
      <c r="A95" s="20"/>
      <c r="B95" s="20"/>
      <c r="C95" s="20"/>
      <c r="D95" s="20"/>
      <c r="E95" s="20"/>
      <c r="F95" s="20"/>
      <c r="G95" s="20"/>
      <c r="H95" s="20"/>
      <c r="I95" s="20"/>
    </row>
    <row r="96" spans="1:9" ht="20.25">
      <c r="A96" s="21"/>
      <c r="B96" s="21"/>
      <c r="C96" s="21"/>
      <c r="D96" s="21"/>
      <c r="E96" s="21"/>
      <c r="F96" s="21"/>
      <c r="G96" s="21"/>
      <c r="H96" s="21"/>
      <c r="I96" s="21"/>
    </row>
    <row r="97" spans="1:9" ht="20.25">
      <c r="A97" s="21"/>
      <c r="B97" s="21"/>
      <c r="C97" s="21"/>
      <c r="D97" s="21"/>
      <c r="E97" s="21"/>
      <c r="F97" s="21"/>
      <c r="G97" s="21"/>
      <c r="H97" s="21"/>
      <c r="I97" s="21"/>
    </row>
    <row r="98" spans="1:9" ht="20.25">
      <c r="A98" s="21"/>
      <c r="B98" s="21"/>
      <c r="C98" s="21"/>
      <c r="D98" s="21"/>
      <c r="E98" s="21"/>
      <c r="F98" s="21"/>
      <c r="G98" s="21"/>
      <c r="H98" s="21"/>
      <c r="I98" s="21"/>
    </row>
  </sheetData>
  <sheetProtection/>
  <mergeCells count="5">
    <mergeCell ref="A1:I1"/>
    <mergeCell ref="A2:I2"/>
    <mergeCell ref="A3:I3"/>
    <mergeCell ref="B59:H59"/>
    <mergeCell ref="I59:J59"/>
  </mergeCells>
  <printOptions/>
  <pageMargins left="0.984251968503937" right="0.1968503937007874" top="0.5905511811023623" bottom="0.5905511811023623" header="0.1968503937007874" footer="0.1968503937007874"/>
  <pageSetup orientation="portrait" paperSize="9" r:id="rId2"/>
  <headerFooter alignWithMargins="0">
    <oddHeader>&amp;R&amp;P</oddHeader>
    <oddFooter>&amp;R&amp;6Jin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6:I23"/>
  <sheetViews>
    <sheetView showGridLines="0" zoomScalePageLayoutView="0" workbookViewId="0" topLeftCell="A1">
      <selection activeCell="A11" sqref="A11"/>
    </sheetView>
  </sheetViews>
  <sheetFormatPr defaultColWidth="9.00390625" defaultRowHeight="24"/>
  <cols>
    <col min="1" max="9" width="9.00390625" style="2" customWidth="1"/>
    <col min="10" max="10" width="2.00390625" style="2" customWidth="1"/>
    <col min="11" max="16384" width="9.00390625" style="2" customWidth="1"/>
  </cols>
  <sheetData>
    <row r="6" spans="1:9" ht="60">
      <c r="A6" s="271" t="s">
        <v>0</v>
      </c>
      <c r="B6" s="271"/>
      <c r="C6" s="271"/>
      <c r="D6" s="271"/>
      <c r="E6" s="271"/>
      <c r="F6" s="271"/>
      <c r="G6" s="271"/>
      <c r="H6" s="271"/>
      <c r="I6" s="271"/>
    </row>
    <row r="7" spans="1:9" ht="60">
      <c r="A7" s="271" t="s">
        <v>1</v>
      </c>
      <c r="B7" s="271"/>
      <c r="C7" s="271"/>
      <c r="D7" s="271"/>
      <c r="E7" s="271"/>
      <c r="F7" s="271"/>
      <c r="G7" s="271"/>
      <c r="H7" s="271"/>
      <c r="I7" s="271"/>
    </row>
    <row r="8" spans="1:9" ht="45">
      <c r="A8" s="264" t="s">
        <v>2</v>
      </c>
      <c r="B8" s="264"/>
      <c r="C8" s="264"/>
      <c r="D8" s="264"/>
      <c r="E8" s="264"/>
      <c r="F8" s="264"/>
      <c r="G8" s="264"/>
      <c r="H8" s="264"/>
      <c r="I8" s="264"/>
    </row>
    <row r="9" spans="1:9" ht="45">
      <c r="A9" s="264" t="s">
        <v>67</v>
      </c>
      <c r="B9" s="264"/>
      <c r="C9" s="264"/>
      <c r="D9" s="264"/>
      <c r="E9" s="264"/>
      <c r="F9" s="264"/>
      <c r="G9" s="264"/>
      <c r="H9" s="264"/>
      <c r="I9" s="264"/>
    </row>
    <row r="10" spans="1:9" ht="45">
      <c r="A10" s="264" t="s">
        <v>68</v>
      </c>
      <c r="B10" s="264"/>
      <c r="C10" s="264"/>
      <c r="D10" s="264"/>
      <c r="E10" s="264"/>
      <c r="F10" s="264"/>
      <c r="G10" s="264"/>
      <c r="H10" s="264"/>
      <c r="I10" s="264"/>
    </row>
    <row r="21" spans="1:9" ht="41.25">
      <c r="A21" s="262" t="s">
        <v>3</v>
      </c>
      <c r="B21" s="262"/>
      <c r="C21" s="262"/>
      <c r="D21" s="262"/>
      <c r="E21" s="262"/>
      <c r="F21" s="262"/>
      <c r="G21" s="262"/>
      <c r="H21" s="262"/>
      <c r="I21" s="262"/>
    </row>
    <row r="22" spans="1:9" ht="41.25">
      <c r="A22" s="262" t="s">
        <v>4</v>
      </c>
      <c r="B22" s="262"/>
      <c r="C22" s="262"/>
      <c r="D22" s="262"/>
      <c r="E22" s="262"/>
      <c r="F22" s="262"/>
      <c r="G22" s="262"/>
      <c r="H22" s="262"/>
      <c r="I22" s="262"/>
    </row>
    <row r="23" spans="1:9" ht="41.25">
      <c r="A23" s="262" t="s">
        <v>69</v>
      </c>
      <c r="B23" s="262"/>
      <c r="C23" s="262"/>
      <c r="D23" s="262"/>
      <c r="E23" s="262"/>
      <c r="F23" s="262"/>
      <c r="G23" s="262"/>
      <c r="H23" s="262"/>
      <c r="I23" s="262"/>
    </row>
  </sheetData>
  <sheetProtection/>
  <mergeCells count="8">
    <mergeCell ref="A10:I10"/>
    <mergeCell ref="A21:I21"/>
    <mergeCell ref="A23:I23"/>
    <mergeCell ref="A22:I22"/>
    <mergeCell ref="A6:I6"/>
    <mergeCell ref="A7:I7"/>
    <mergeCell ref="A8:I8"/>
    <mergeCell ref="A9:I9"/>
  </mergeCells>
  <printOptions/>
  <pageMargins left="1.1811023622047245" right="0.3937007874015748" top="0.5905511811023623" bottom="0.5905511811023623" header="0.1968503937007874" footer="0.1968503937007874"/>
  <pageSetup firstPageNumber="4" useFirstPageNumber="1" orientation="portrait" paperSize="9" r:id="rId2"/>
  <headerFooter alignWithMargins="0">
    <oddHeader>&amp;R&amp;P</oddHeader>
    <oddFooter>&amp;R&amp;6Jin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2:A34"/>
  <sheetViews>
    <sheetView showGridLines="0" zoomScalePageLayoutView="0" workbookViewId="0" topLeftCell="A13">
      <selection activeCell="C14" sqref="C14"/>
    </sheetView>
  </sheetViews>
  <sheetFormatPr defaultColWidth="9.00390625" defaultRowHeight="24"/>
  <cols>
    <col min="1" max="1" width="76.375" style="6" customWidth="1"/>
    <col min="2" max="2" width="7.75390625" style="6" customWidth="1"/>
    <col min="3" max="16384" width="9.00390625" style="6" customWidth="1"/>
  </cols>
  <sheetData>
    <row r="2" ht="33.75">
      <c r="A2" s="1" t="s">
        <v>5</v>
      </c>
    </row>
    <row r="3" s="9" customFormat="1" ht="11.25">
      <c r="A3" s="10"/>
    </row>
    <row r="4" ht="20.25">
      <c r="A4" s="5" t="s">
        <v>70</v>
      </c>
    </row>
    <row r="5" ht="81">
      <c r="A5" s="4" t="s">
        <v>71</v>
      </c>
    </row>
    <row r="6" ht="40.5">
      <c r="A6" s="4" t="s">
        <v>72</v>
      </c>
    </row>
    <row r="7" ht="40.5">
      <c r="A7" s="4" t="s">
        <v>72</v>
      </c>
    </row>
    <row r="8" ht="40.5">
      <c r="A8" s="4" t="s">
        <v>72</v>
      </c>
    </row>
    <row r="9" ht="40.5">
      <c r="A9" s="4" t="s">
        <v>72</v>
      </c>
    </row>
    <row r="10" ht="40.5">
      <c r="A10" s="4" t="s">
        <v>72</v>
      </c>
    </row>
    <row r="11" s="9" customFormat="1" ht="11.25">
      <c r="A11" s="8"/>
    </row>
    <row r="12" ht="20.25">
      <c r="A12" s="5" t="s">
        <v>73</v>
      </c>
    </row>
    <row r="13" ht="40.5">
      <c r="A13" s="4" t="s">
        <v>72</v>
      </c>
    </row>
    <row r="14" ht="40.5">
      <c r="A14" s="4" t="s">
        <v>72</v>
      </c>
    </row>
    <row r="15" ht="40.5">
      <c r="A15" s="4" t="s">
        <v>72</v>
      </c>
    </row>
    <row r="16" ht="40.5">
      <c r="A16" s="4" t="s">
        <v>72</v>
      </c>
    </row>
    <row r="17" s="9" customFormat="1" ht="11.25">
      <c r="A17" s="8"/>
    </row>
    <row r="18" ht="20.25">
      <c r="A18" s="5" t="s">
        <v>74</v>
      </c>
    </row>
    <row r="19" ht="40.5">
      <c r="A19" s="4" t="s">
        <v>75</v>
      </c>
    </row>
    <row r="20" ht="20.25">
      <c r="A20" s="4"/>
    </row>
    <row r="21" ht="20.25">
      <c r="A21" s="3" t="s">
        <v>7</v>
      </c>
    </row>
    <row r="22" ht="20.25">
      <c r="A22" s="3" t="s">
        <v>8</v>
      </c>
    </row>
    <row r="23" ht="20.25">
      <c r="A23" s="3" t="s">
        <v>76</v>
      </c>
    </row>
    <row r="24" ht="20.25">
      <c r="A24" s="4"/>
    </row>
    <row r="25" ht="20.25">
      <c r="A25" s="4"/>
    </row>
    <row r="26" ht="20.25">
      <c r="A26" s="4"/>
    </row>
    <row r="27" ht="20.25">
      <c r="A27" s="4"/>
    </row>
    <row r="28" ht="20.25">
      <c r="A28" s="4"/>
    </row>
    <row r="29" ht="20.25">
      <c r="A29" s="4"/>
    </row>
    <row r="30" ht="20.25">
      <c r="A30" s="4"/>
    </row>
    <row r="31" ht="20.25">
      <c r="A31" s="4"/>
    </row>
    <row r="32" ht="20.25">
      <c r="A32" s="4"/>
    </row>
    <row r="33" ht="20.25">
      <c r="A33" s="4"/>
    </row>
    <row r="34" ht="20.25">
      <c r="A34" s="4"/>
    </row>
  </sheetData>
  <sheetProtection/>
  <printOptions/>
  <pageMargins left="1.1811023622047245" right="0.5905511811023623" top="0.5905511811023623" bottom="0.5905511811023623" header="0.1968503937007874" footer="0.1968503937007874"/>
  <pageSetup firstPageNumber="5" useFirstPageNumber="1" orientation="portrait" paperSize="9" r:id="rId2"/>
  <headerFooter alignWithMargins="0">
    <oddHeader>&amp;R&amp;P</oddHeader>
    <oddFooter>&amp;R&amp;6Jin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2:I75"/>
  <sheetViews>
    <sheetView showGridLines="0" zoomScalePageLayoutView="0" workbookViewId="0" topLeftCell="A1">
      <selection activeCell="C14" sqref="C14"/>
    </sheetView>
  </sheetViews>
  <sheetFormatPr defaultColWidth="9.00390625" defaultRowHeight="24"/>
  <cols>
    <col min="1" max="1" width="3.625" style="2" customWidth="1"/>
    <col min="2" max="16384" width="9.00390625" style="2" customWidth="1"/>
  </cols>
  <sheetData>
    <row r="2" spans="1:9" ht="33.75">
      <c r="A2" s="263" t="s">
        <v>6</v>
      </c>
      <c r="B2" s="263"/>
      <c r="C2" s="263"/>
      <c r="D2" s="263"/>
      <c r="E2" s="263"/>
      <c r="F2" s="263"/>
      <c r="G2" s="263"/>
      <c r="H2" s="263"/>
      <c r="I2" s="263"/>
    </row>
    <row r="3" spans="1:9" s="12" customFormat="1" ht="11.25">
      <c r="A3" s="11"/>
      <c r="B3" s="11"/>
      <c r="C3" s="11"/>
      <c r="D3" s="11"/>
      <c r="E3" s="11"/>
      <c r="F3" s="11"/>
      <c r="G3" s="11"/>
      <c r="H3" s="11"/>
      <c r="I3" s="11"/>
    </row>
    <row r="4" spans="1:9" ht="20.25">
      <c r="A4" s="14"/>
      <c r="B4" s="267" t="s">
        <v>9</v>
      </c>
      <c r="C4" s="267"/>
      <c r="D4" s="267"/>
      <c r="E4" s="267"/>
      <c r="F4" s="267"/>
      <c r="G4" s="267"/>
      <c r="H4" s="267"/>
      <c r="I4" s="14" t="s">
        <v>10</v>
      </c>
    </row>
    <row r="5" spans="1:9" s="6" customFormat="1" ht="20.25">
      <c r="A5" s="7">
        <v>1</v>
      </c>
      <c r="B5" s="6" t="s">
        <v>77</v>
      </c>
      <c r="C5" s="15"/>
      <c r="D5" s="15"/>
      <c r="E5" s="15"/>
      <c r="F5" s="15"/>
      <c r="G5" s="15"/>
      <c r="H5" s="15"/>
      <c r="I5" s="7">
        <v>1</v>
      </c>
    </row>
    <row r="6" spans="1:9" s="6" customFormat="1" ht="20.25">
      <c r="A6" s="7">
        <v>2</v>
      </c>
      <c r="B6" s="6" t="s">
        <v>77</v>
      </c>
      <c r="C6" s="15"/>
      <c r="D6" s="15"/>
      <c r="E6" s="15"/>
      <c r="F6" s="15"/>
      <c r="G6" s="15"/>
      <c r="H6" s="15"/>
      <c r="I6" s="7" t="s">
        <v>79</v>
      </c>
    </row>
    <row r="7" spans="1:9" s="6" customFormat="1" ht="20.25">
      <c r="A7" s="7">
        <v>3</v>
      </c>
      <c r="B7" s="6" t="s">
        <v>77</v>
      </c>
      <c r="C7" s="15"/>
      <c r="D7" s="15"/>
      <c r="E7" s="15"/>
      <c r="F7" s="15"/>
      <c r="G7" s="15"/>
      <c r="H7" s="15"/>
      <c r="I7" s="7" t="s">
        <v>79</v>
      </c>
    </row>
    <row r="8" spans="1:9" s="6" customFormat="1" ht="20.25">
      <c r="A8" s="7">
        <v>4</v>
      </c>
      <c r="B8" s="6" t="s">
        <v>77</v>
      </c>
      <c r="C8" s="15"/>
      <c r="D8" s="15"/>
      <c r="E8" s="15"/>
      <c r="F8" s="15"/>
      <c r="G8" s="15"/>
      <c r="H8" s="15"/>
      <c r="I8" s="7" t="s">
        <v>79</v>
      </c>
    </row>
    <row r="9" spans="1:9" s="6" customFormat="1" ht="20.25">
      <c r="A9" s="7">
        <v>5</v>
      </c>
      <c r="B9" s="6" t="s">
        <v>77</v>
      </c>
      <c r="C9" s="15"/>
      <c r="D9" s="15"/>
      <c r="E9" s="15"/>
      <c r="F9" s="15"/>
      <c r="G9" s="15"/>
      <c r="H9" s="15"/>
      <c r="I9" s="7" t="s">
        <v>79</v>
      </c>
    </row>
    <row r="10" spans="1:9" s="6" customFormat="1" ht="20.25">
      <c r="A10" s="7">
        <v>6</v>
      </c>
      <c r="B10" s="6" t="s">
        <v>77</v>
      </c>
      <c r="C10" s="15"/>
      <c r="D10" s="15"/>
      <c r="E10" s="15"/>
      <c r="F10" s="15"/>
      <c r="G10" s="15"/>
      <c r="H10" s="15"/>
      <c r="I10" s="7" t="s">
        <v>79</v>
      </c>
    </row>
    <row r="11" spans="1:9" s="6" customFormat="1" ht="20.25">
      <c r="A11" s="7">
        <v>7</v>
      </c>
      <c r="B11" s="6" t="s">
        <v>77</v>
      </c>
      <c r="C11" s="15"/>
      <c r="D11" s="15"/>
      <c r="E11" s="15"/>
      <c r="F11" s="15"/>
      <c r="G11" s="15"/>
      <c r="H11" s="15"/>
      <c r="I11" s="7" t="s">
        <v>79</v>
      </c>
    </row>
    <row r="12" spans="1:9" s="6" customFormat="1" ht="20.25">
      <c r="A12" s="7">
        <v>8</v>
      </c>
      <c r="B12" s="6" t="s">
        <v>77</v>
      </c>
      <c r="C12" s="15"/>
      <c r="D12" s="15"/>
      <c r="E12" s="15"/>
      <c r="F12" s="15"/>
      <c r="G12" s="15"/>
      <c r="H12" s="15"/>
      <c r="I12" s="7" t="s">
        <v>79</v>
      </c>
    </row>
    <row r="13" spans="1:9" s="6" customFormat="1" ht="20.25">
      <c r="A13" s="7">
        <v>9</v>
      </c>
      <c r="B13" s="6" t="s">
        <v>77</v>
      </c>
      <c r="C13" s="15"/>
      <c r="D13" s="15"/>
      <c r="E13" s="15"/>
      <c r="F13" s="15"/>
      <c r="G13" s="15"/>
      <c r="H13" s="15"/>
      <c r="I13" s="7" t="s">
        <v>79</v>
      </c>
    </row>
    <row r="14" spans="1:9" s="6" customFormat="1" ht="20.25">
      <c r="A14" s="7">
        <v>10</v>
      </c>
      <c r="B14" s="6" t="s">
        <v>77</v>
      </c>
      <c r="C14" s="15"/>
      <c r="D14" s="15"/>
      <c r="E14" s="15"/>
      <c r="F14" s="15"/>
      <c r="G14" s="15"/>
      <c r="H14" s="15"/>
      <c r="I14" s="7" t="s">
        <v>79</v>
      </c>
    </row>
    <row r="15" spans="1:9" s="6" customFormat="1" ht="20.25">
      <c r="A15" s="7">
        <v>11</v>
      </c>
      <c r="B15" s="6" t="s">
        <v>77</v>
      </c>
      <c r="C15" s="15"/>
      <c r="D15" s="15"/>
      <c r="E15" s="15"/>
      <c r="F15" s="15"/>
      <c r="G15" s="15"/>
      <c r="H15" s="15"/>
      <c r="I15" s="7" t="s">
        <v>79</v>
      </c>
    </row>
    <row r="16" spans="1:9" s="6" customFormat="1" ht="20.25">
      <c r="A16" s="7">
        <v>12</v>
      </c>
      <c r="B16" s="6" t="s">
        <v>77</v>
      </c>
      <c r="C16" s="15"/>
      <c r="D16" s="15"/>
      <c r="E16" s="15"/>
      <c r="F16" s="15"/>
      <c r="G16" s="15"/>
      <c r="H16" s="15"/>
      <c r="I16" s="7" t="s">
        <v>79</v>
      </c>
    </row>
    <row r="17" spans="1:9" s="6" customFormat="1" ht="20.25">
      <c r="A17" s="7">
        <v>13</v>
      </c>
      <c r="B17" s="6" t="s">
        <v>77</v>
      </c>
      <c r="C17" s="15"/>
      <c r="D17" s="15"/>
      <c r="E17" s="15"/>
      <c r="F17" s="15"/>
      <c r="G17" s="15"/>
      <c r="H17" s="15"/>
      <c r="I17" s="7" t="s">
        <v>79</v>
      </c>
    </row>
    <row r="18" spans="1:9" s="6" customFormat="1" ht="20.25">
      <c r="A18" s="7">
        <v>14</v>
      </c>
      <c r="B18" s="6" t="s">
        <v>77</v>
      </c>
      <c r="C18" s="15"/>
      <c r="D18" s="15"/>
      <c r="E18" s="15"/>
      <c r="F18" s="15"/>
      <c r="G18" s="15"/>
      <c r="H18" s="15"/>
      <c r="I18" s="7" t="s">
        <v>79</v>
      </c>
    </row>
    <row r="19" spans="1:9" s="6" customFormat="1" ht="20.25">
      <c r="A19" s="7">
        <v>15</v>
      </c>
      <c r="B19" s="6" t="s">
        <v>77</v>
      </c>
      <c r="C19" s="15"/>
      <c r="D19" s="15"/>
      <c r="E19" s="15"/>
      <c r="F19" s="15"/>
      <c r="G19" s="15"/>
      <c r="H19" s="15"/>
      <c r="I19" s="7" t="s">
        <v>79</v>
      </c>
    </row>
    <row r="20" spans="1:9" s="6" customFormat="1" ht="20.25">
      <c r="A20" s="7"/>
      <c r="C20" s="15"/>
      <c r="D20" s="15"/>
      <c r="E20" s="15"/>
      <c r="F20" s="15"/>
      <c r="G20" s="15"/>
      <c r="H20" s="15"/>
      <c r="I20" s="7"/>
    </row>
    <row r="21" spans="1:9" s="6" customFormat="1" ht="20.25">
      <c r="A21" s="5"/>
      <c r="B21" s="15"/>
      <c r="C21" s="15"/>
      <c r="D21" s="15"/>
      <c r="E21" s="15"/>
      <c r="F21" s="15"/>
      <c r="G21" s="15"/>
      <c r="H21" s="15"/>
      <c r="I21" s="7"/>
    </row>
    <row r="22" spans="1:9" s="6" customFormat="1" ht="20.25">
      <c r="A22" s="5"/>
      <c r="B22" s="13" t="s">
        <v>12</v>
      </c>
      <c r="C22" s="15"/>
      <c r="D22" s="15"/>
      <c r="E22" s="15"/>
      <c r="F22" s="15"/>
      <c r="G22" s="15"/>
      <c r="H22" s="15"/>
      <c r="I22" s="7"/>
    </row>
    <row r="23" spans="1:9" s="6" customFormat="1" ht="20.25">
      <c r="A23" s="7">
        <v>1</v>
      </c>
      <c r="B23" s="6" t="s">
        <v>78</v>
      </c>
      <c r="C23" s="15"/>
      <c r="D23" s="15"/>
      <c r="E23" s="15"/>
      <c r="F23" s="15"/>
      <c r="G23" s="15"/>
      <c r="H23" s="15"/>
      <c r="I23" s="7" t="s">
        <v>79</v>
      </c>
    </row>
    <row r="24" spans="1:9" s="6" customFormat="1" ht="20.25">
      <c r="A24" s="7">
        <v>2</v>
      </c>
      <c r="B24" s="6" t="s">
        <v>78</v>
      </c>
      <c r="C24" s="15"/>
      <c r="D24" s="15"/>
      <c r="E24" s="15"/>
      <c r="F24" s="15"/>
      <c r="G24" s="15"/>
      <c r="H24" s="15"/>
      <c r="I24" s="7" t="s">
        <v>79</v>
      </c>
    </row>
    <row r="25" spans="1:9" s="6" customFormat="1" ht="20.25">
      <c r="A25" s="7">
        <v>3</v>
      </c>
      <c r="B25" s="6" t="s">
        <v>78</v>
      </c>
      <c r="C25" s="15"/>
      <c r="D25" s="15"/>
      <c r="E25" s="15"/>
      <c r="F25" s="15"/>
      <c r="G25" s="15"/>
      <c r="H25" s="15"/>
      <c r="I25" s="7" t="s">
        <v>79</v>
      </c>
    </row>
    <row r="26" spans="1:9" s="6" customFormat="1" ht="20.25">
      <c r="A26" s="7">
        <v>4</v>
      </c>
      <c r="B26" s="6" t="s">
        <v>78</v>
      </c>
      <c r="C26" s="15"/>
      <c r="D26" s="15"/>
      <c r="E26" s="15"/>
      <c r="F26" s="15"/>
      <c r="G26" s="15"/>
      <c r="H26" s="15"/>
      <c r="I26" s="7" t="s">
        <v>79</v>
      </c>
    </row>
    <row r="27" spans="1:9" s="6" customFormat="1" ht="20.25">
      <c r="A27" s="7">
        <v>5</v>
      </c>
      <c r="B27" s="6" t="s">
        <v>78</v>
      </c>
      <c r="C27" s="15"/>
      <c r="D27" s="15"/>
      <c r="E27" s="15"/>
      <c r="F27" s="15"/>
      <c r="G27" s="15"/>
      <c r="H27" s="15"/>
      <c r="I27" s="7" t="s">
        <v>79</v>
      </c>
    </row>
    <row r="28" spans="1:9" s="6" customFormat="1" ht="20.25">
      <c r="A28" s="7">
        <v>6</v>
      </c>
      <c r="B28" s="6" t="s">
        <v>78</v>
      </c>
      <c r="C28" s="15"/>
      <c r="D28" s="15"/>
      <c r="E28" s="15"/>
      <c r="F28" s="15"/>
      <c r="G28" s="15"/>
      <c r="H28" s="15"/>
      <c r="I28" s="7" t="s">
        <v>79</v>
      </c>
    </row>
    <row r="29" spans="1:9" s="6" customFormat="1" ht="20.25">
      <c r="A29" s="5"/>
      <c r="B29" s="15"/>
      <c r="C29" s="15"/>
      <c r="D29" s="15"/>
      <c r="E29" s="15"/>
      <c r="F29" s="15"/>
      <c r="G29" s="15"/>
      <c r="H29" s="15"/>
      <c r="I29" s="7"/>
    </row>
    <row r="30" spans="1:9" s="6" customFormat="1" ht="20.25">
      <c r="A30" s="5"/>
      <c r="B30" s="15"/>
      <c r="C30" s="15"/>
      <c r="D30" s="15"/>
      <c r="E30" s="15"/>
      <c r="F30" s="15"/>
      <c r="G30" s="15"/>
      <c r="H30" s="15"/>
      <c r="I30" s="7"/>
    </row>
    <row r="31" spans="1:9" s="6" customFormat="1" ht="20.25">
      <c r="A31" s="5"/>
      <c r="B31" s="15"/>
      <c r="C31" s="15"/>
      <c r="D31" s="15"/>
      <c r="E31" s="15"/>
      <c r="F31" s="15"/>
      <c r="G31" s="15"/>
      <c r="H31" s="15"/>
      <c r="I31" s="7"/>
    </row>
    <row r="32" spans="1:9" s="6" customFormat="1" ht="20.25">
      <c r="A32" s="5"/>
      <c r="B32" s="15"/>
      <c r="C32" s="15"/>
      <c r="D32" s="15"/>
      <c r="E32" s="15"/>
      <c r="F32" s="15"/>
      <c r="G32" s="15"/>
      <c r="H32" s="15"/>
      <c r="I32" s="7"/>
    </row>
    <row r="33" spans="1:9" s="6" customFormat="1" ht="20.25">
      <c r="A33" s="5"/>
      <c r="B33" s="15"/>
      <c r="C33" s="15"/>
      <c r="D33" s="15"/>
      <c r="E33" s="15"/>
      <c r="F33" s="15"/>
      <c r="G33" s="15"/>
      <c r="H33" s="15"/>
      <c r="I33" s="7"/>
    </row>
    <row r="34" spans="1:9" s="6" customFormat="1" ht="20.25">
      <c r="A34" s="5"/>
      <c r="B34" s="15"/>
      <c r="C34" s="15"/>
      <c r="D34" s="15"/>
      <c r="E34" s="15"/>
      <c r="F34" s="15"/>
      <c r="G34" s="15"/>
      <c r="H34" s="15"/>
      <c r="I34" s="7"/>
    </row>
    <row r="35" spans="1:9" s="6" customFormat="1" ht="20.25">
      <c r="A35" s="15"/>
      <c r="B35" s="15"/>
      <c r="C35" s="15"/>
      <c r="D35" s="15"/>
      <c r="E35" s="15"/>
      <c r="F35" s="15"/>
      <c r="G35" s="15"/>
      <c r="H35" s="15"/>
      <c r="I35" s="15"/>
    </row>
    <row r="36" spans="1:9" s="6" customFormat="1" ht="20.25">
      <c r="A36" s="15"/>
      <c r="B36" s="15"/>
      <c r="C36" s="15"/>
      <c r="D36" s="15"/>
      <c r="E36" s="15"/>
      <c r="F36" s="15"/>
      <c r="G36" s="15"/>
      <c r="H36" s="15"/>
      <c r="I36" s="15"/>
    </row>
    <row r="37" spans="1:9" s="6" customFormat="1" ht="20.25">
      <c r="A37" s="15"/>
      <c r="B37" s="15"/>
      <c r="C37" s="15"/>
      <c r="D37" s="15"/>
      <c r="E37" s="15"/>
      <c r="F37" s="15"/>
      <c r="G37" s="15"/>
      <c r="H37" s="15"/>
      <c r="I37" s="15"/>
    </row>
    <row r="38" spans="1:9" s="6" customFormat="1" ht="20.25">
      <c r="A38" s="15"/>
      <c r="B38" s="15"/>
      <c r="C38" s="15"/>
      <c r="D38" s="15"/>
      <c r="E38" s="15"/>
      <c r="F38" s="15"/>
      <c r="G38" s="15"/>
      <c r="H38" s="15"/>
      <c r="I38" s="15"/>
    </row>
    <row r="39" spans="1:9" s="6" customFormat="1" ht="20.25">
      <c r="A39" s="15"/>
      <c r="B39" s="15"/>
      <c r="C39" s="15"/>
      <c r="D39" s="15"/>
      <c r="E39" s="15"/>
      <c r="F39" s="15"/>
      <c r="G39" s="15"/>
      <c r="H39" s="15"/>
      <c r="I39" s="15"/>
    </row>
    <row r="40" spans="1:9" s="6" customFormat="1" ht="20.25">
      <c r="A40" s="15"/>
      <c r="B40" s="15"/>
      <c r="C40" s="15"/>
      <c r="D40" s="15"/>
      <c r="E40" s="15"/>
      <c r="F40" s="15"/>
      <c r="G40" s="15"/>
      <c r="H40" s="15"/>
      <c r="I40" s="15"/>
    </row>
    <row r="41" spans="1:9" s="6" customFormat="1" ht="20.25">
      <c r="A41" s="15"/>
      <c r="B41" s="15"/>
      <c r="C41" s="15"/>
      <c r="D41" s="15"/>
      <c r="E41" s="15"/>
      <c r="F41" s="15"/>
      <c r="G41" s="15"/>
      <c r="H41" s="15"/>
      <c r="I41" s="15"/>
    </row>
    <row r="42" spans="1:9" s="6" customFormat="1" ht="20.25">
      <c r="A42" s="15"/>
      <c r="B42" s="15"/>
      <c r="C42" s="15"/>
      <c r="D42" s="15"/>
      <c r="E42" s="15"/>
      <c r="F42" s="15"/>
      <c r="G42" s="15"/>
      <c r="H42" s="15"/>
      <c r="I42" s="15"/>
    </row>
    <row r="43" spans="1:9" s="6" customFormat="1" ht="20.25">
      <c r="A43" s="15"/>
      <c r="B43" s="15"/>
      <c r="C43" s="15"/>
      <c r="D43" s="15"/>
      <c r="E43" s="15"/>
      <c r="F43" s="15"/>
      <c r="G43" s="15"/>
      <c r="H43" s="15"/>
      <c r="I43" s="15"/>
    </row>
    <row r="44" spans="1:9" s="6" customFormat="1" ht="20.25">
      <c r="A44" s="16"/>
      <c r="B44" s="16"/>
      <c r="C44" s="16"/>
      <c r="D44" s="16"/>
      <c r="E44" s="16"/>
      <c r="F44" s="16"/>
      <c r="G44" s="16"/>
      <c r="H44" s="16"/>
      <c r="I44" s="16"/>
    </row>
    <row r="45" spans="1:9" s="6" customFormat="1" ht="20.25">
      <c r="A45" s="16"/>
      <c r="B45" s="16"/>
      <c r="C45" s="16"/>
      <c r="D45" s="16"/>
      <c r="E45" s="16"/>
      <c r="F45" s="16"/>
      <c r="G45" s="16"/>
      <c r="H45" s="16"/>
      <c r="I45" s="16"/>
    </row>
    <row r="46" spans="1:9" s="6" customFormat="1" ht="20.25">
      <c r="A46" s="16"/>
      <c r="B46" s="16"/>
      <c r="C46" s="16"/>
      <c r="D46" s="16"/>
      <c r="E46" s="16"/>
      <c r="F46" s="16"/>
      <c r="G46" s="16"/>
      <c r="H46" s="16"/>
      <c r="I46" s="16"/>
    </row>
    <row r="47" spans="1:9" s="6" customFormat="1" ht="20.25">
      <c r="A47" s="16"/>
      <c r="B47" s="16"/>
      <c r="C47" s="16"/>
      <c r="D47" s="16"/>
      <c r="E47" s="16"/>
      <c r="F47" s="16"/>
      <c r="G47" s="16"/>
      <c r="H47" s="16"/>
      <c r="I47" s="16"/>
    </row>
    <row r="48" spans="1:9" s="6" customFormat="1" ht="20.25">
      <c r="A48" s="16"/>
      <c r="B48" s="16"/>
      <c r="C48" s="16"/>
      <c r="D48" s="16"/>
      <c r="E48" s="16"/>
      <c r="F48" s="16"/>
      <c r="G48" s="16"/>
      <c r="H48" s="16"/>
      <c r="I48" s="16"/>
    </row>
    <row r="49" spans="1:9" s="6" customFormat="1" ht="20.25">
      <c r="A49" s="16"/>
      <c r="B49" s="16"/>
      <c r="C49" s="16"/>
      <c r="D49" s="16"/>
      <c r="E49" s="16"/>
      <c r="F49" s="16"/>
      <c r="G49" s="16"/>
      <c r="H49" s="16"/>
      <c r="I49" s="16"/>
    </row>
    <row r="50" spans="1:9" s="6" customFormat="1" ht="20.25">
      <c r="A50" s="16"/>
      <c r="B50" s="16"/>
      <c r="C50" s="16"/>
      <c r="D50" s="16"/>
      <c r="E50" s="16"/>
      <c r="F50" s="16"/>
      <c r="G50" s="16"/>
      <c r="H50" s="16"/>
      <c r="I50" s="16"/>
    </row>
    <row r="51" spans="1:9" s="6" customFormat="1" ht="20.25">
      <c r="A51" s="16"/>
      <c r="B51" s="16"/>
      <c r="C51" s="16"/>
      <c r="D51" s="16"/>
      <c r="E51" s="16"/>
      <c r="F51" s="16"/>
      <c r="G51" s="16"/>
      <c r="H51" s="16"/>
      <c r="I51" s="16"/>
    </row>
    <row r="52" spans="1:9" s="6" customFormat="1" ht="20.25">
      <c r="A52" s="16"/>
      <c r="B52" s="16"/>
      <c r="C52" s="16"/>
      <c r="D52" s="16"/>
      <c r="E52" s="16"/>
      <c r="F52" s="16"/>
      <c r="G52" s="16"/>
      <c r="H52" s="16"/>
      <c r="I52" s="16"/>
    </row>
    <row r="53" spans="1:9" s="6" customFormat="1" ht="20.25">
      <c r="A53" s="16"/>
      <c r="B53" s="16"/>
      <c r="C53" s="16"/>
      <c r="D53" s="16"/>
      <c r="E53" s="16"/>
      <c r="F53" s="16"/>
      <c r="G53" s="16"/>
      <c r="H53" s="16"/>
      <c r="I53" s="16"/>
    </row>
    <row r="54" spans="1:9" s="6" customFormat="1" ht="20.25">
      <c r="A54" s="16"/>
      <c r="B54" s="16"/>
      <c r="C54" s="16"/>
      <c r="D54" s="16"/>
      <c r="E54" s="16"/>
      <c r="F54" s="16"/>
      <c r="G54" s="16"/>
      <c r="H54" s="16"/>
      <c r="I54" s="16"/>
    </row>
    <row r="55" spans="1:9" s="6" customFormat="1" ht="20.25">
      <c r="A55" s="16"/>
      <c r="B55" s="16"/>
      <c r="C55" s="16"/>
      <c r="D55" s="16"/>
      <c r="E55" s="16"/>
      <c r="F55" s="16"/>
      <c r="G55" s="16"/>
      <c r="H55" s="16"/>
      <c r="I55" s="16"/>
    </row>
    <row r="56" spans="1:9" s="6" customFormat="1" ht="20.25">
      <c r="A56" s="16"/>
      <c r="B56" s="16"/>
      <c r="C56" s="16"/>
      <c r="D56" s="16"/>
      <c r="E56" s="16"/>
      <c r="F56" s="16"/>
      <c r="G56" s="16"/>
      <c r="H56" s="16"/>
      <c r="I56" s="16"/>
    </row>
    <row r="57" spans="1:9" s="6" customFormat="1" ht="20.25">
      <c r="A57" s="16"/>
      <c r="B57" s="16"/>
      <c r="C57" s="16"/>
      <c r="D57" s="16"/>
      <c r="E57" s="16"/>
      <c r="F57" s="16"/>
      <c r="G57" s="16"/>
      <c r="H57" s="16"/>
      <c r="I57" s="16"/>
    </row>
    <row r="58" spans="1:9" s="6" customFormat="1" ht="20.25">
      <c r="A58" s="16"/>
      <c r="B58" s="16"/>
      <c r="C58" s="16"/>
      <c r="D58" s="16"/>
      <c r="E58" s="16"/>
      <c r="F58" s="16"/>
      <c r="G58" s="16"/>
      <c r="H58" s="16"/>
      <c r="I58" s="16"/>
    </row>
    <row r="59" spans="1:9" s="6" customFormat="1" ht="20.25">
      <c r="A59" s="16"/>
      <c r="B59" s="16"/>
      <c r="C59" s="16"/>
      <c r="D59" s="16"/>
      <c r="E59" s="16"/>
      <c r="F59" s="16"/>
      <c r="G59" s="16"/>
      <c r="H59" s="16"/>
      <c r="I59" s="16"/>
    </row>
    <row r="60" spans="1:9" s="6" customFormat="1" ht="20.25">
      <c r="A60" s="16"/>
      <c r="B60" s="16"/>
      <c r="C60" s="16"/>
      <c r="D60" s="16"/>
      <c r="E60" s="16"/>
      <c r="F60" s="16"/>
      <c r="G60" s="16"/>
      <c r="H60" s="16"/>
      <c r="I60" s="16"/>
    </row>
    <row r="61" spans="1:9" s="6" customFormat="1" ht="20.25">
      <c r="A61" s="16"/>
      <c r="B61" s="16"/>
      <c r="C61" s="16"/>
      <c r="D61" s="16"/>
      <c r="E61" s="16"/>
      <c r="F61" s="16"/>
      <c r="G61" s="16"/>
      <c r="H61" s="16"/>
      <c r="I61" s="16"/>
    </row>
    <row r="62" spans="1:9" s="6" customFormat="1" ht="20.25">
      <c r="A62" s="16"/>
      <c r="B62" s="16"/>
      <c r="C62" s="16"/>
      <c r="D62" s="16"/>
      <c r="E62" s="16"/>
      <c r="F62" s="16"/>
      <c r="G62" s="16"/>
      <c r="H62" s="16"/>
      <c r="I62" s="16"/>
    </row>
    <row r="63" spans="1:9" s="6" customFormat="1" ht="20.25">
      <c r="A63" s="16"/>
      <c r="B63" s="16"/>
      <c r="C63" s="16"/>
      <c r="D63" s="16"/>
      <c r="E63" s="16"/>
      <c r="F63" s="16"/>
      <c r="G63" s="16"/>
      <c r="H63" s="16"/>
      <c r="I63" s="16"/>
    </row>
    <row r="64" spans="1:9" s="6" customFormat="1" ht="20.25">
      <c r="A64" s="16"/>
      <c r="B64" s="16"/>
      <c r="C64" s="16"/>
      <c r="D64" s="16"/>
      <c r="E64" s="16"/>
      <c r="F64" s="16"/>
      <c r="G64" s="16"/>
      <c r="H64" s="16"/>
      <c r="I64" s="16"/>
    </row>
    <row r="65" spans="1:9" s="6" customFormat="1" ht="20.25">
      <c r="A65" s="16"/>
      <c r="B65" s="16"/>
      <c r="C65" s="16"/>
      <c r="D65" s="16"/>
      <c r="E65" s="16"/>
      <c r="F65" s="16"/>
      <c r="G65" s="16"/>
      <c r="H65" s="16"/>
      <c r="I65" s="16"/>
    </row>
    <row r="66" spans="1:9" s="6" customFormat="1" ht="20.25">
      <c r="A66" s="16"/>
      <c r="B66" s="16"/>
      <c r="C66" s="16"/>
      <c r="D66" s="16"/>
      <c r="E66" s="16"/>
      <c r="F66" s="16"/>
      <c r="G66" s="16"/>
      <c r="H66" s="16"/>
      <c r="I66" s="16"/>
    </row>
    <row r="67" spans="1:9" s="6" customFormat="1" ht="20.25">
      <c r="A67" s="16"/>
      <c r="B67" s="16"/>
      <c r="C67" s="16"/>
      <c r="D67" s="16"/>
      <c r="E67" s="16"/>
      <c r="F67" s="16"/>
      <c r="G67" s="16"/>
      <c r="H67" s="16"/>
      <c r="I67" s="16"/>
    </row>
    <row r="68" spans="1:9" s="6" customFormat="1" ht="20.25">
      <c r="A68" s="16"/>
      <c r="B68" s="16"/>
      <c r="C68" s="16"/>
      <c r="D68" s="16"/>
      <c r="E68" s="16"/>
      <c r="F68" s="16"/>
      <c r="G68" s="16"/>
      <c r="H68" s="16"/>
      <c r="I68" s="16"/>
    </row>
    <row r="69" spans="1:9" s="6" customFormat="1" ht="20.25">
      <c r="A69" s="16"/>
      <c r="B69" s="16"/>
      <c r="C69" s="16"/>
      <c r="D69" s="16"/>
      <c r="E69" s="16"/>
      <c r="F69" s="16"/>
      <c r="G69" s="16"/>
      <c r="H69" s="16"/>
      <c r="I69" s="16"/>
    </row>
    <row r="70" spans="1:9" s="6" customFormat="1" ht="20.25">
      <c r="A70" s="16"/>
      <c r="B70" s="16"/>
      <c r="C70" s="16"/>
      <c r="D70" s="16"/>
      <c r="E70" s="16"/>
      <c r="F70" s="16"/>
      <c r="G70" s="16"/>
      <c r="H70" s="16"/>
      <c r="I70" s="16"/>
    </row>
    <row r="71" spans="1:9" s="6" customFormat="1" ht="20.25">
      <c r="A71" s="16"/>
      <c r="B71" s="16"/>
      <c r="C71" s="16"/>
      <c r="D71" s="16"/>
      <c r="E71" s="16"/>
      <c r="F71" s="16"/>
      <c r="G71" s="16"/>
      <c r="H71" s="16"/>
      <c r="I71" s="16"/>
    </row>
    <row r="72" spans="1:9" s="6" customFormat="1" ht="20.25">
      <c r="A72" s="16"/>
      <c r="B72" s="16"/>
      <c r="C72" s="16"/>
      <c r="D72" s="16"/>
      <c r="E72" s="16"/>
      <c r="F72" s="16"/>
      <c r="G72" s="16"/>
      <c r="H72" s="16"/>
      <c r="I72" s="16"/>
    </row>
    <row r="73" spans="1:9" s="6" customFormat="1" ht="20.25">
      <c r="A73" s="16"/>
      <c r="B73" s="16"/>
      <c r="C73" s="16"/>
      <c r="D73" s="16"/>
      <c r="E73" s="16"/>
      <c r="F73" s="16"/>
      <c r="G73" s="16"/>
      <c r="H73" s="16"/>
      <c r="I73" s="16"/>
    </row>
    <row r="74" spans="1:9" s="6" customFormat="1" ht="20.25">
      <c r="A74" s="16"/>
      <c r="B74" s="16"/>
      <c r="C74" s="16"/>
      <c r="D74" s="16"/>
      <c r="E74" s="16"/>
      <c r="F74" s="16"/>
      <c r="G74" s="16"/>
      <c r="H74" s="16"/>
      <c r="I74" s="16"/>
    </row>
    <row r="75" spans="1:9" s="6" customFormat="1" ht="20.25">
      <c r="A75" s="16"/>
      <c r="B75" s="16"/>
      <c r="C75" s="16"/>
      <c r="D75" s="16"/>
      <c r="E75" s="16"/>
      <c r="F75" s="16"/>
      <c r="G75" s="16"/>
      <c r="H75" s="16"/>
      <c r="I75" s="16"/>
    </row>
  </sheetData>
  <sheetProtection/>
  <mergeCells count="2">
    <mergeCell ref="A2:I2"/>
    <mergeCell ref="B4:H4"/>
  </mergeCells>
  <printOptions/>
  <pageMargins left="1.1811023622047245" right="0.3937007874015748" top="0.5905511811023623" bottom="0.5905511811023623" header="0.1968503937007874" footer="0.1968503937007874"/>
  <pageSetup firstPageNumber="6" useFirstPageNumber="1" orientation="portrait" paperSize="9" r:id="rId2"/>
  <headerFooter alignWithMargins="0">
    <oddHeader>&amp;R&amp;P</oddHeader>
    <oddFooter>&amp;R&amp;6Jin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89"/>
  <sheetViews>
    <sheetView showGridLines="0" zoomScalePageLayoutView="0" workbookViewId="0" topLeftCell="A78">
      <selection activeCell="M88" sqref="M88"/>
    </sheetView>
  </sheetViews>
  <sheetFormatPr defaultColWidth="9.00390625" defaultRowHeight="24"/>
  <cols>
    <col min="1" max="1" width="9.00390625" style="2" customWidth="1"/>
    <col min="2" max="2" width="3.50390625" style="2" customWidth="1"/>
    <col min="3" max="3" width="12.125" style="2" customWidth="1"/>
    <col min="4" max="16384" width="9.00390625" style="2" customWidth="1"/>
  </cols>
  <sheetData>
    <row r="2" spans="1:9" s="6" customFormat="1" ht="30">
      <c r="A2" s="268" t="s">
        <v>83</v>
      </c>
      <c r="B2" s="268"/>
      <c r="C2" s="268"/>
      <c r="D2" s="268"/>
      <c r="E2" s="268"/>
      <c r="F2" s="268"/>
      <c r="G2" s="268"/>
      <c r="H2" s="268"/>
      <c r="I2" s="268"/>
    </row>
    <row r="3" spans="1:9" s="6" customFormat="1" ht="27.75">
      <c r="A3" s="274" t="s">
        <v>21</v>
      </c>
      <c r="B3" s="274"/>
      <c r="C3" s="274"/>
      <c r="D3" s="274"/>
      <c r="E3" s="274"/>
      <c r="F3" s="274"/>
      <c r="G3" s="274"/>
      <c r="H3" s="274"/>
      <c r="I3" s="274"/>
    </row>
    <row r="4" s="12" customFormat="1" ht="11.25"/>
    <row r="5" spans="1:9" s="32" customFormat="1" ht="26.25">
      <c r="A5" s="272" t="s">
        <v>94</v>
      </c>
      <c r="B5" s="272"/>
      <c r="C5" s="272"/>
      <c r="D5" s="272"/>
      <c r="E5" s="272"/>
      <c r="F5" s="272"/>
      <c r="G5" s="272"/>
      <c r="H5" s="272"/>
      <c r="I5" s="272"/>
    </row>
    <row r="6" spans="1:9" s="6" customFormat="1" ht="26.25">
      <c r="A6" s="272" t="s">
        <v>84</v>
      </c>
      <c r="B6" s="272"/>
      <c r="C6" s="272"/>
      <c r="D6" s="272"/>
      <c r="E6" s="272"/>
      <c r="F6" s="272"/>
      <c r="G6" s="272"/>
      <c r="H6" s="272"/>
      <c r="I6" s="272"/>
    </row>
    <row r="7" s="6" customFormat="1" ht="23.25">
      <c r="B7" s="29" t="s">
        <v>85</v>
      </c>
    </row>
    <row r="8" s="6" customFormat="1" ht="20.25">
      <c r="B8" s="6" t="s">
        <v>88</v>
      </c>
    </row>
    <row r="9" s="6" customFormat="1" ht="20.25">
      <c r="A9" s="6" t="s">
        <v>89</v>
      </c>
    </row>
    <row r="10" s="9" customFormat="1" ht="11.25"/>
    <row r="11" s="6" customFormat="1" ht="23.25">
      <c r="B11" s="30" t="s">
        <v>86</v>
      </c>
    </row>
    <row r="12" spans="2:3" s="6" customFormat="1" ht="20.25">
      <c r="B12" s="6">
        <v>1</v>
      </c>
      <c r="C12" s="6" t="s">
        <v>90</v>
      </c>
    </row>
    <row r="13" spans="2:3" s="6" customFormat="1" ht="20.25">
      <c r="B13" s="6">
        <v>2</v>
      </c>
      <c r="C13" s="6" t="s">
        <v>90</v>
      </c>
    </row>
    <row r="14" spans="2:3" s="6" customFormat="1" ht="20.25">
      <c r="B14" s="6">
        <v>3</v>
      </c>
      <c r="C14" s="6" t="s">
        <v>90</v>
      </c>
    </row>
    <row r="15" spans="2:3" s="6" customFormat="1" ht="20.25">
      <c r="B15" s="6">
        <v>4</v>
      </c>
      <c r="C15" s="6" t="s">
        <v>90</v>
      </c>
    </row>
    <row r="16" spans="2:3" s="6" customFormat="1" ht="20.25">
      <c r="B16" s="6">
        <v>5</v>
      </c>
      <c r="C16" s="6" t="s">
        <v>90</v>
      </c>
    </row>
    <row r="17" spans="2:3" s="6" customFormat="1" ht="20.25">
      <c r="B17" s="6">
        <v>6</v>
      </c>
      <c r="C17" s="6" t="s">
        <v>90</v>
      </c>
    </row>
    <row r="18" spans="2:3" s="6" customFormat="1" ht="20.25">
      <c r="B18" s="6">
        <v>7</v>
      </c>
      <c r="C18" s="6" t="s">
        <v>90</v>
      </c>
    </row>
    <row r="19" s="9" customFormat="1" ht="11.25"/>
    <row r="20" s="6" customFormat="1" ht="23.25">
      <c r="B20" s="31" t="s">
        <v>87</v>
      </c>
    </row>
    <row r="21" spans="2:3" s="6" customFormat="1" ht="20.25">
      <c r="B21" s="6">
        <v>1</v>
      </c>
      <c r="C21" s="6" t="s">
        <v>90</v>
      </c>
    </row>
    <row r="22" spans="2:3" s="6" customFormat="1" ht="20.25">
      <c r="B22" s="6">
        <v>2</v>
      </c>
      <c r="C22" s="6" t="s">
        <v>90</v>
      </c>
    </row>
    <row r="23" spans="2:3" ht="20.25">
      <c r="B23" s="6">
        <v>3</v>
      </c>
      <c r="C23" s="6" t="s">
        <v>90</v>
      </c>
    </row>
    <row r="24" spans="2:3" ht="20.25">
      <c r="B24" s="6">
        <v>4</v>
      </c>
      <c r="C24" s="6" t="s">
        <v>90</v>
      </c>
    </row>
    <row r="25" spans="2:3" ht="20.25">
      <c r="B25" s="6">
        <v>5</v>
      </c>
      <c r="C25" s="6" t="s">
        <v>90</v>
      </c>
    </row>
    <row r="26" spans="2:3" ht="20.25">
      <c r="B26" s="6">
        <v>6</v>
      </c>
      <c r="C26" s="6" t="s">
        <v>90</v>
      </c>
    </row>
    <row r="35" spans="1:9" ht="26.25">
      <c r="A35" s="269" t="s">
        <v>95</v>
      </c>
      <c r="B35" s="269"/>
      <c r="C35" s="269"/>
      <c r="D35" s="269"/>
      <c r="E35" s="269"/>
      <c r="F35" s="269"/>
      <c r="G35" s="269"/>
      <c r="H35" s="269"/>
      <c r="I35" s="269"/>
    </row>
    <row r="36" spans="1:9" ht="26.25">
      <c r="A36" s="272" t="s">
        <v>84</v>
      </c>
      <c r="B36" s="272"/>
      <c r="C36" s="272"/>
      <c r="D36" s="272"/>
      <c r="E36" s="272"/>
      <c r="F36" s="272"/>
      <c r="G36" s="272"/>
      <c r="H36" s="272"/>
      <c r="I36" s="272"/>
    </row>
    <row r="38" ht="23.25">
      <c r="B38" s="30" t="s">
        <v>91</v>
      </c>
    </row>
    <row r="39" spans="2:3" ht="20.25">
      <c r="B39" s="2">
        <v>1</v>
      </c>
      <c r="C39" s="6" t="s">
        <v>90</v>
      </c>
    </row>
    <row r="40" spans="2:3" ht="20.25">
      <c r="B40" s="2">
        <v>2</v>
      </c>
      <c r="C40" s="6" t="s">
        <v>90</v>
      </c>
    </row>
    <row r="41" spans="2:3" ht="20.25">
      <c r="B41" s="2">
        <v>3</v>
      </c>
      <c r="C41" s="6" t="s">
        <v>90</v>
      </c>
    </row>
    <row r="42" spans="2:3" ht="20.25">
      <c r="B42" s="2">
        <v>4</v>
      </c>
      <c r="C42" s="6" t="s">
        <v>90</v>
      </c>
    </row>
    <row r="43" s="12" customFormat="1" ht="11.25"/>
    <row r="44" ht="23.25">
      <c r="B44" s="30" t="s">
        <v>92</v>
      </c>
    </row>
    <row r="45" spans="2:3" ht="20.25">
      <c r="B45" s="2">
        <v>1</v>
      </c>
      <c r="C45" s="6" t="s">
        <v>90</v>
      </c>
    </row>
    <row r="46" spans="2:3" ht="20.25">
      <c r="B46" s="2">
        <v>2</v>
      </c>
      <c r="C46" s="6" t="s">
        <v>90</v>
      </c>
    </row>
    <row r="47" spans="2:3" ht="20.25">
      <c r="B47" s="2">
        <v>3</v>
      </c>
      <c r="C47" s="6" t="s">
        <v>90</v>
      </c>
    </row>
    <row r="48" spans="2:3" ht="20.25">
      <c r="B48" s="2">
        <v>4</v>
      </c>
      <c r="C48" s="6" t="s">
        <v>90</v>
      </c>
    </row>
    <row r="49" spans="2:3" ht="20.25">
      <c r="B49" s="2">
        <v>5</v>
      </c>
      <c r="C49" s="6" t="s">
        <v>90</v>
      </c>
    </row>
    <row r="50" spans="2:3" ht="20.25">
      <c r="B50" s="2">
        <v>6</v>
      </c>
      <c r="C50" s="6" t="s">
        <v>90</v>
      </c>
    </row>
    <row r="51" spans="2:3" ht="20.25">
      <c r="B51" s="2">
        <v>7</v>
      </c>
      <c r="C51" s="6" t="s">
        <v>90</v>
      </c>
    </row>
    <row r="52" spans="2:3" ht="20.25">
      <c r="B52" s="2">
        <v>8</v>
      </c>
      <c r="C52" s="6" t="s">
        <v>90</v>
      </c>
    </row>
    <row r="53" spans="2:3" ht="20.25">
      <c r="B53" s="2">
        <v>9</v>
      </c>
      <c r="C53" s="6" t="s">
        <v>90</v>
      </c>
    </row>
    <row r="54" s="12" customFormat="1" ht="11.25">
      <c r="C54" s="9"/>
    </row>
    <row r="55" ht="23.25">
      <c r="B55" s="30" t="s">
        <v>93</v>
      </c>
    </row>
    <row r="56" spans="2:3" ht="20.25">
      <c r="B56" s="2">
        <v>1</v>
      </c>
      <c r="C56" s="6" t="s">
        <v>90</v>
      </c>
    </row>
    <row r="57" spans="2:3" ht="20.25">
      <c r="B57" s="2">
        <v>2</v>
      </c>
      <c r="C57" s="6" t="s">
        <v>90</v>
      </c>
    </row>
    <row r="58" spans="2:3" ht="20.25">
      <c r="B58" s="2">
        <v>3</v>
      </c>
      <c r="C58" s="6" t="s">
        <v>90</v>
      </c>
    </row>
    <row r="59" spans="2:3" ht="20.25">
      <c r="B59" s="2">
        <v>4</v>
      </c>
      <c r="C59" s="6" t="s">
        <v>90</v>
      </c>
    </row>
    <row r="60" spans="2:3" ht="20.25">
      <c r="B60" s="2">
        <v>5</v>
      </c>
      <c r="C60" s="6" t="s">
        <v>90</v>
      </c>
    </row>
    <row r="61" spans="2:3" ht="20.25">
      <c r="B61" s="2">
        <v>6</v>
      </c>
      <c r="C61" s="6" t="s">
        <v>90</v>
      </c>
    </row>
    <row r="62" spans="2:3" ht="20.25">
      <c r="B62" s="2">
        <v>7</v>
      </c>
      <c r="C62" s="6" t="s">
        <v>90</v>
      </c>
    </row>
    <row r="63" spans="2:3" ht="20.25">
      <c r="B63" s="2">
        <v>8</v>
      </c>
      <c r="C63" s="6" t="s">
        <v>90</v>
      </c>
    </row>
    <row r="64" spans="2:3" ht="20.25">
      <c r="B64" s="2">
        <v>9</v>
      </c>
      <c r="C64" s="6" t="s">
        <v>90</v>
      </c>
    </row>
    <row r="65" spans="2:3" ht="20.25">
      <c r="B65" s="2">
        <v>10</v>
      </c>
      <c r="C65" s="6" t="s">
        <v>90</v>
      </c>
    </row>
    <row r="68" spans="1:9" ht="20.25">
      <c r="A68" s="266" t="s">
        <v>96</v>
      </c>
      <c r="B68" s="266"/>
      <c r="C68" s="266"/>
      <c r="D68" s="266"/>
      <c r="E68" s="266"/>
      <c r="F68" s="266"/>
      <c r="G68" s="266"/>
      <c r="H68" s="266"/>
      <c r="I68" s="266"/>
    </row>
    <row r="69" spans="1:9" ht="25.5">
      <c r="A69" s="273" t="s">
        <v>97</v>
      </c>
      <c r="B69" s="273"/>
      <c r="C69" s="273"/>
      <c r="D69" s="273"/>
      <c r="E69" s="273"/>
      <c r="F69" s="273"/>
      <c r="G69" s="273"/>
      <c r="H69" s="273"/>
      <c r="I69" s="273"/>
    </row>
    <row r="71" ht="20.25">
      <c r="A71" s="2" t="s">
        <v>100</v>
      </c>
    </row>
    <row r="72" ht="20.25">
      <c r="A72" s="2" t="s">
        <v>100</v>
      </c>
    </row>
    <row r="73" ht="20.25">
      <c r="A73" s="2" t="s">
        <v>100</v>
      </c>
    </row>
    <row r="74" ht="20.25">
      <c r="A74" s="2" t="s">
        <v>100</v>
      </c>
    </row>
    <row r="75" ht="20.25">
      <c r="A75" s="2" t="s">
        <v>100</v>
      </c>
    </row>
    <row r="76" ht="20.25">
      <c r="A76" s="2" t="s">
        <v>100</v>
      </c>
    </row>
    <row r="77" ht="20.25">
      <c r="A77" s="2" t="s">
        <v>100</v>
      </c>
    </row>
    <row r="78" ht="20.25">
      <c r="A78" s="2" t="s">
        <v>100</v>
      </c>
    </row>
    <row r="79" ht="20.25">
      <c r="A79" s="2" t="s">
        <v>100</v>
      </c>
    </row>
    <row r="80" ht="20.25">
      <c r="A80" s="2" t="s">
        <v>100</v>
      </c>
    </row>
    <row r="81" ht="20.25">
      <c r="A81" s="2" t="s">
        <v>100</v>
      </c>
    </row>
    <row r="82" ht="20.25">
      <c r="A82" s="2" t="s">
        <v>100</v>
      </c>
    </row>
    <row r="83" ht="20.25">
      <c r="A83" s="2" t="s">
        <v>100</v>
      </c>
    </row>
    <row r="84" ht="20.25">
      <c r="A84" s="2" t="s">
        <v>100</v>
      </c>
    </row>
    <row r="85" ht="20.25">
      <c r="A85" s="2" t="s">
        <v>100</v>
      </c>
    </row>
    <row r="86" ht="20.25">
      <c r="A86" s="2" t="s">
        <v>100</v>
      </c>
    </row>
    <row r="87" ht="20.25">
      <c r="A87" s="2" t="s">
        <v>100</v>
      </c>
    </row>
    <row r="88" ht="20.25">
      <c r="A88" s="2" t="s">
        <v>98</v>
      </c>
    </row>
    <row r="89" ht="20.25">
      <c r="A89" s="2" t="s">
        <v>99</v>
      </c>
    </row>
  </sheetData>
  <sheetProtection/>
  <mergeCells count="8">
    <mergeCell ref="A35:I35"/>
    <mergeCell ref="A36:I36"/>
    <mergeCell ref="A68:I68"/>
    <mergeCell ref="A69:I69"/>
    <mergeCell ref="A2:I2"/>
    <mergeCell ref="A3:I3"/>
    <mergeCell ref="A5:I5"/>
    <mergeCell ref="A6:I6"/>
  </mergeCells>
  <printOptions/>
  <pageMargins left="1.1811023622047245" right="0.3937007874015748" top="0.5905511811023623" bottom="0.5905511811023623" header="0.1968503937007874" footer="0.1968503937007874"/>
  <pageSetup firstPageNumber="7" useFirstPageNumber="1" orientation="portrait" paperSize="9" r:id="rId2"/>
  <headerFooter alignWithMargins="0">
    <oddHeader>&amp;R&amp;P</oddHeader>
    <oddFooter>&amp;R&amp;6Jin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98"/>
  <sheetViews>
    <sheetView showGridLines="0" zoomScalePageLayoutView="0" workbookViewId="0" topLeftCell="A85">
      <selection activeCell="A85" sqref="A85"/>
    </sheetView>
  </sheetViews>
  <sheetFormatPr defaultColWidth="9.00390625" defaultRowHeight="24"/>
  <cols>
    <col min="1" max="1" width="9.00390625" style="2" customWidth="1"/>
    <col min="2" max="2" width="3.50390625" style="2" customWidth="1"/>
    <col min="3" max="3" width="12.125" style="2" customWidth="1"/>
    <col min="4" max="16384" width="9.00390625" style="2" customWidth="1"/>
  </cols>
  <sheetData>
    <row r="2" spans="1:9" s="6" customFormat="1" ht="30">
      <c r="A2" s="268" t="s">
        <v>101</v>
      </c>
      <c r="B2" s="268"/>
      <c r="C2" s="268"/>
      <c r="D2" s="268"/>
      <c r="E2" s="268"/>
      <c r="F2" s="268"/>
      <c r="G2" s="268"/>
      <c r="H2" s="268"/>
      <c r="I2" s="268"/>
    </row>
    <row r="3" spans="1:9" s="6" customFormat="1" ht="27.75">
      <c r="A3" s="274" t="s">
        <v>102</v>
      </c>
      <c r="B3" s="274"/>
      <c r="C3" s="274"/>
      <c r="D3" s="274"/>
      <c r="E3" s="274"/>
      <c r="F3" s="274"/>
      <c r="G3" s="274"/>
      <c r="H3" s="274"/>
      <c r="I3" s="274"/>
    </row>
    <row r="4" spans="1:9" s="6" customFormat="1" ht="26.25">
      <c r="A4" s="272" t="s">
        <v>123</v>
      </c>
      <c r="B4" s="272"/>
      <c r="C4" s="272"/>
      <c r="D4" s="272"/>
      <c r="E4" s="272"/>
      <c r="F4" s="272"/>
      <c r="G4" s="272"/>
      <c r="H4" s="272"/>
      <c r="I4" s="272"/>
    </row>
    <row r="5" s="12" customFormat="1" ht="11.25"/>
    <row r="6" spans="1:9" s="32" customFormat="1" ht="26.25">
      <c r="A6" s="272" t="s">
        <v>124</v>
      </c>
      <c r="B6" s="272"/>
      <c r="C6" s="272"/>
      <c r="D6" s="272"/>
      <c r="E6" s="272"/>
      <c r="F6" s="272"/>
      <c r="G6" s="272"/>
      <c r="H6" s="272"/>
      <c r="I6" s="272"/>
    </row>
    <row r="7" spans="1:9" s="32" customFormat="1" ht="26.25">
      <c r="A7" s="33"/>
      <c r="B7" s="34" t="s">
        <v>103</v>
      </c>
      <c r="C7" s="28"/>
      <c r="D7" s="28"/>
      <c r="E7" s="28"/>
      <c r="F7" s="28"/>
      <c r="G7" s="28"/>
      <c r="H7" s="28"/>
      <c r="I7" s="28"/>
    </row>
    <row r="8" spans="1:9" ht="20.25">
      <c r="A8" s="27"/>
      <c r="B8" s="6" t="s">
        <v>88</v>
      </c>
      <c r="C8" s="27"/>
      <c r="D8" s="27"/>
      <c r="E8" s="27"/>
      <c r="F8" s="27"/>
      <c r="G8" s="27"/>
      <c r="H8" s="27"/>
      <c r="I8" s="27"/>
    </row>
    <row r="9" spans="1:9" ht="20.25">
      <c r="A9" s="6" t="s">
        <v>89</v>
      </c>
      <c r="C9" s="27"/>
      <c r="D9" s="27"/>
      <c r="E9" s="27"/>
      <c r="F9" s="27"/>
      <c r="G9" s="27"/>
      <c r="H9" s="27"/>
      <c r="I9" s="27"/>
    </row>
    <row r="10" s="6" customFormat="1" ht="23.25">
      <c r="B10" s="29" t="s">
        <v>85</v>
      </c>
    </row>
    <row r="11" s="6" customFormat="1" ht="20.25">
      <c r="B11" s="6" t="s">
        <v>88</v>
      </c>
    </row>
    <row r="12" s="6" customFormat="1" ht="20.25">
      <c r="A12" s="6" t="s">
        <v>89</v>
      </c>
    </row>
    <row r="13" s="9" customFormat="1" ht="11.25"/>
    <row r="14" s="6" customFormat="1" ht="23.25">
      <c r="B14" s="30" t="s">
        <v>86</v>
      </c>
    </row>
    <row r="15" spans="2:3" s="6" customFormat="1" ht="20.25">
      <c r="B15" s="6">
        <v>1</v>
      </c>
      <c r="C15" s="6" t="s">
        <v>90</v>
      </c>
    </row>
    <row r="16" spans="2:3" s="6" customFormat="1" ht="20.25">
      <c r="B16" s="6">
        <v>2</v>
      </c>
      <c r="C16" s="6" t="s">
        <v>90</v>
      </c>
    </row>
    <row r="17" spans="2:3" s="6" customFormat="1" ht="20.25">
      <c r="B17" s="6">
        <v>3</v>
      </c>
      <c r="C17" s="6" t="s">
        <v>90</v>
      </c>
    </row>
    <row r="18" spans="2:3" s="6" customFormat="1" ht="20.25">
      <c r="B18" s="6">
        <v>4</v>
      </c>
      <c r="C18" s="6" t="s">
        <v>90</v>
      </c>
    </row>
    <row r="19" spans="2:3" s="6" customFormat="1" ht="20.25">
      <c r="B19" s="6">
        <v>5</v>
      </c>
      <c r="C19" s="6" t="s">
        <v>90</v>
      </c>
    </row>
    <row r="20" spans="2:3" s="6" customFormat="1" ht="20.25">
      <c r="B20" s="6">
        <v>6</v>
      </c>
      <c r="C20" s="6" t="s">
        <v>90</v>
      </c>
    </row>
    <row r="21" spans="2:3" s="6" customFormat="1" ht="20.25">
      <c r="B21" s="6">
        <v>7</v>
      </c>
      <c r="C21" s="6" t="s">
        <v>90</v>
      </c>
    </row>
    <row r="22" s="9" customFormat="1" ht="11.25"/>
    <row r="23" s="6" customFormat="1" ht="23.25">
      <c r="B23" s="31" t="s">
        <v>104</v>
      </c>
    </row>
    <row r="24" spans="2:3" s="6" customFormat="1" ht="20.25">
      <c r="B24" s="6">
        <v>1</v>
      </c>
      <c r="C24" s="6" t="s">
        <v>90</v>
      </c>
    </row>
    <row r="25" spans="2:3" s="6" customFormat="1" ht="20.25">
      <c r="B25" s="6">
        <v>2</v>
      </c>
      <c r="C25" s="6" t="s">
        <v>90</v>
      </c>
    </row>
    <row r="26" spans="2:3" ht="20.25">
      <c r="B26" s="6">
        <v>3</v>
      </c>
      <c r="C26" s="6" t="s">
        <v>90</v>
      </c>
    </row>
    <row r="27" spans="2:3" ht="20.25">
      <c r="B27" s="6">
        <v>4</v>
      </c>
      <c r="C27" s="6" t="s">
        <v>90</v>
      </c>
    </row>
    <row r="28" spans="2:3" ht="20.25">
      <c r="B28" s="6">
        <v>5</v>
      </c>
      <c r="C28" s="6" t="s">
        <v>90</v>
      </c>
    </row>
    <row r="29" spans="2:3" ht="20.25">
      <c r="B29" s="6">
        <v>6</v>
      </c>
      <c r="C29" s="6" t="s">
        <v>90</v>
      </c>
    </row>
    <row r="30" ht="20.25">
      <c r="E30" s="2" t="s">
        <v>105</v>
      </c>
    </row>
    <row r="35" spans="1:9" ht="26.25">
      <c r="A35" s="269" t="s">
        <v>107</v>
      </c>
      <c r="B35" s="269"/>
      <c r="C35" s="269"/>
      <c r="D35" s="269"/>
      <c r="E35" s="269"/>
      <c r="F35" s="269"/>
      <c r="G35" s="269"/>
      <c r="H35" s="269"/>
      <c r="I35" s="269"/>
    </row>
    <row r="36" ht="23.25">
      <c r="B36" s="30" t="s">
        <v>106</v>
      </c>
    </row>
    <row r="37" spans="2:3" ht="20.25">
      <c r="B37" s="2">
        <v>1</v>
      </c>
      <c r="C37" s="6" t="s">
        <v>90</v>
      </c>
    </row>
    <row r="38" spans="2:3" ht="20.25">
      <c r="B38" s="2">
        <v>2</v>
      </c>
      <c r="C38" s="6" t="s">
        <v>90</v>
      </c>
    </row>
    <row r="39" spans="2:3" ht="20.25">
      <c r="B39" s="2">
        <v>3</v>
      </c>
      <c r="C39" s="6" t="s">
        <v>90</v>
      </c>
    </row>
    <row r="40" spans="2:3" ht="20.25">
      <c r="B40" s="2">
        <v>4</v>
      </c>
      <c r="C40" s="6" t="s">
        <v>90</v>
      </c>
    </row>
    <row r="41" spans="2:3" ht="20.25">
      <c r="B41" s="2">
        <v>5</v>
      </c>
      <c r="C41" s="6" t="s">
        <v>90</v>
      </c>
    </row>
    <row r="42" spans="2:3" ht="20.25">
      <c r="B42" s="2">
        <v>6</v>
      </c>
      <c r="C42" s="6" t="s">
        <v>90</v>
      </c>
    </row>
    <row r="43" spans="2:3" ht="20.25">
      <c r="B43" s="2">
        <v>7</v>
      </c>
      <c r="C43" s="6" t="s">
        <v>90</v>
      </c>
    </row>
    <row r="44" spans="2:3" ht="20.25">
      <c r="B44" s="2">
        <v>8</v>
      </c>
      <c r="C44" s="6" t="s">
        <v>90</v>
      </c>
    </row>
    <row r="45" spans="2:3" ht="20.25">
      <c r="B45" s="2">
        <v>9</v>
      </c>
      <c r="C45" s="6" t="s">
        <v>90</v>
      </c>
    </row>
    <row r="46" spans="2:3" ht="20.25">
      <c r="B46" s="2">
        <v>10</v>
      </c>
      <c r="C46" s="6" t="s">
        <v>90</v>
      </c>
    </row>
    <row r="47" s="12" customFormat="1" ht="11.25"/>
    <row r="48" ht="23.25">
      <c r="B48" s="30" t="s">
        <v>129</v>
      </c>
    </row>
    <row r="49" spans="2:3" ht="20.25">
      <c r="B49" s="2">
        <v>1</v>
      </c>
      <c r="C49" s="6" t="s">
        <v>90</v>
      </c>
    </row>
    <row r="50" spans="2:3" ht="20.25">
      <c r="B50" s="2">
        <v>2</v>
      </c>
      <c r="C50" s="6" t="s">
        <v>90</v>
      </c>
    </row>
    <row r="51" spans="2:3" ht="20.25">
      <c r="B51" s="2">
        <v>3</v>
      </c>
      <c r="C51" s="6" t="s">
        <v>90</v>
      </c>
    </row>
    <row r="52" spans="2:3" ht="20.25">
      <c r="B52" s="2">
        <v>4</v>
      </c>
      <c r="C52" s="6" t="s">
        <v>90</v>
      </c>
    </row>
    <row r="53" spans="2:3" ht="20.25">
      <c r="B53" s="2">
        <v>5</v>
      </c>
      <c r="C53" s="6" t="s">
        <v>90</v>
      </c>
    </row>
    <row r="54" spans="2:3" ht="20.25">
      <c r="B54" s="2">
        <v>6</v>
      </c>
      <c r="C54" s="6" t="s">
        <v>90</v>
      </c>
    </row>
    <row r="55" spans="2:3" ht="20.25">
      <c r="B55" s="2">
        <v>7</v>
      </c>
      <c r="C55" s="6" t="s">
        <v>90</v>
      </c>
    </row>
    <row r="56" spans="2:3" ht="20.25">
      <c r="B56" s="2">
        <v>8</v>
      </c>
      <c r="C56" s="6" t="s">
        <v>90</v>
      </c>
    </row>
    <row r="57" spans="2:3" ht="20.25">
      <c r="B57" s="2">
        <v>9</v>
      </c>
      <c r="C57" s="6" t="s">
        <v>90</v>
      </c>
    </row>
    <row r="58" s="12" customFormat="1" ht="11.25">
      <c r="C58" s="9"/>
    </row>
    <row r="69" spans="1:9" ht="26.25">
      <c r="A69" s="269" t="s">
        <v>109</v>
      </c>
      <c r="B69" s="269"/>
      <c r="C69" s="269"/>
      <c r="D69" s="269"/>
      <c r="E69" s="269"/>
      <c r="F69" s="269"/>
      <c r="G69" s="269"/>
      <c r="H69" s="269"/>
      <c r="I69" s="269"/>
    </row>
    <row r="70" spans="2:3" s="30" customFormat="1" ht="23.25">
      <c r="B70" s="35" t="s">
        <v>110</v>
      </c>
      <c r="C70" s="6" t="s">
        <v>121</v>
      </c>
    </row>
    <row r="71" spans="2:3" s="30" customFormat="1" ht="23.25">
      <c r="B71" s="35"/>
      <c r="C71" s="6" t="s">
        <v>121</v>
      </c>
    </row>
    <row r="72" spans="3:4" ht="20.25">
      <c r="C72" s="2" t="s">
        <v>111</v>
      </c>
      <c r="D72" s="6" t="s">
        <v>116</v>
      </c>
    </row>
    <row r="73" spans="3:4" ht="20.25">
      <c r="C73" s="2" t="s">
        <v>112</v>
      </c>
      <c r="D73" s="6" t="s">
        <v>116</v>
      </c>
    </row>
    <row r="74" spans="3:4" ht="20.25">
      <c r="C74" s="2" t="s">
        <v>113</v>
      </c>
      <c r="D74" s="6" t="s">
        <v>116</v>
      </c>
    </row>
    <row r="75" spans="3:4" ht="20.25">
      <c r="C75" s="2" t="s">
        <v>114</v>
      </c>
      <c r="D75" s="6" t="s">
        <v>116</v>
      </c>
    </row>
    <row r="76" spans="3:4" ht="20.25">
      <c r="C76" s="2" t="s">
        <v>115</v>
      </c>
      <c r="D76" s="6" t="s">
        <v>116</v>
      </c>
    </row>
    <row r="77" s="12" customFormat="1" ht="11.25"/>
    <row r="78" spans="1:8" ht="23.25">
      <c r="A78" s="30"/>
      <c r="B78" s="35" t="s">
        <v>117</v>
      </c>
      <c r="C78" s="6" t="s">
        <v>121</v>
      </c>
      <c r="D78" s="30"/>
      <c r="E78" s="30"/>
      <c r="F78" s="30"/>
      <c r="G78" s="30"/>
      <c r="H78" s="30"/>
    </row>
    <row r="79" spans="1:8" ht="23.25">
      <c r="A79" s="30"/>
      <c r="B79" s="35"/>
      <c r="C79" s="6" t="s">
        <v>121</v>
      </c>
      <c r="D79" s="30"/>
      <c r="E79" s="30"/>
      <c r="F79" s="30"/>
      <c r="G79" s="30"/>
      <c r="H79" s="30"/>
    </row>
    <row r="80" spans="3:4" ht="20.25">
      <c r="C80" s="2" t="s">
        <v>111</v>
      </c>
      <c r="D80" s="6" t="s">
        <v>116</v>
      </c>
    </row>
    <row r="81" spans="3:4" ht="20.25">
      <c r="C81" s="2" t="s">
        <v>112</v>
      </c>
      <c r="D81" s="6" t="s">
        <v>116</v>
      </c>
    </row>
    <row r="82" spans="3:4" ht="20.25">
      <c r="C82" s="2" t="s">
        <v>113</v>
      </c>
      <c r="D82" s="6" t="s">
        <v>116</v>
      </c>
    </row>
    <row r="83" spans="3:4" ht="20.25">
      <c r="C83" s="2" t="s">
        <v>114</v>
      </c>
      <c r="D83" s="6" t="s">
        <v>116</v>
      </c>
    </row>
    <row r="84" spans="3:4" ht="20.25">
      <c r="C84" s="2" t="s">
        <v>115</v>
      </c>
      <c r="D84" s="6" t="s">
        <v>116</v>
      </c>
    </row>
    <row r="85" s="12" customFormat="1" ht="11.25"/>
    <row r="86" spans="1:8" ht="23.25">
      <c r="A86" s="30"/>
      <c r="B86" s="35" t="s">
        <v>118</v>
      </c>
      <c r="C86" s="6" t="s">
        <v>121</v>
      </c>
      <c r="D86" s="30"/>
      <c r="E86" s="30"/>
      <c r="F86" s="30"/>
      <c r="G86" s="30"/>
      <c r="H86" s="30"/>
    </row>
    <row r="87" spans="1:8" ht="23.25">
      <c r="A87" s="30"/>
      <c r="B87" s="35"/>
      <c r="C87" s="6" t="s">
        <v>121</v>
      </c>
      <c r="D87" s="30"/>
      <c r="E87" s="30"/>
      <c r="F87" s="30"/>
      <c r="G87" s="30"/>
      <c r="H87" s="30"/>
    </row>
    <row r="88" spans="3:4" ht="20.25">
      <c r="C88" s="2" t="s">
        <v>111</v>
      </c>
      <c r="D88" s="6" t="s">
        <v>116</v>
      </c>
    </row>
    <row r="89" spans="3:4" ht="20.25">
      <c r="C89" s="2" t="s">
        <v>112</v>
      </c>
      <c r="D89" s="6" t="s">
        <v>116</v>
      </c>
    </row>
    <row r="90" spans="3:4" ht="20.25">
      <c r="C90" s="2" t="s">
        <v>113</v>
      </c>
      <c r="D90" s="6" t="s">
        <v>116</v>
      </c>
    </row>
    <row r="91" s="12" customFormat="1" ht="11.25"/>
    <row r="92" spans="1:8" ht="23.25">
      <c r="A92" s="30"/>
      <c r="B92" s="35" t="s">
        <v>119</v>
      </c>
      <c r="C92" s="6" t="s">
        <v>121</v>
      </c>
      <c r="D92" s="30"/>
      <c r="E92" s="30"/>
      <c r="F92" s="30"/>
      <c r="G92" s="30"/>
      <c r="H92" s="30"/>
    </row>
    <row r="93" spans="1:8" ht="23.25">
      <c r="A93" s="30"/>
      <c r="B93" s="35"/>
      <c r="C93" s="6" t="s">
        <v>121</v>
      </c>
      <c r="D93" s="30"/>
      <c r="E93" s="30"/>
      <c r="F93" s="30"/>
      <c r="G93" s="30"/>
      <c r="H93" s="30"/>
    </row>
    <row r="94" spans="3:4" ht="20.25">
      <c r="C94" s="2" t="s">
        <v>111</v>
      </c>
      <c r="D94" s="6" t="s">
        <v>116</v>
      </c>
    </row>
    <row r="95" spans="3:4" ht="20.25">
      <c r="C95" s="2" t="s">
        <v>112</v>
      </c>
      <c r="D95" s="6" t="s">
        <v>116</v>
      </c>
    </row>
    <row r="96" spans="3:4" ht="20.25">
      <c r="C96" s="2" t="s">
        <v>113</v>
      </c>
      <c r="D96" s="6" t="s">
        <v>116</v>
      </c>
    </row>
    <row r="97" spans="3:4" ht="20.25">
      <c r="C97" s="2" t="s">
        <v>114</v>
      </c>
      <c r="D97" s="6" t="s">
        <v>116</v>
      </c>
    </row>
    <row r="98" spans="1:9" ht="23.25">
      <c r="A98" s="275" t="s">
        <v>120</v>
      </c>
      <c r="B98" s="275"/>
      <c r="C98" s="275"/>
      <c r="D98" s="275"/>
      <c r="E98" s="275"/>
      <c r="F98" s="275"/>
      <c r="G98" s="275"/>
      <c r="H98" s="275"/>
      <c r="I98" s="275"/>
    </row>
  </sheetData>
  <sheetProtection/>
  <mergeCells count="7">
    <mergeCell ref="A69:I69"/>
    <mergeCell ref="A98:I98"/>
    <mergeCell ref="A2:I2"/>
    <mergeCell ref="A3:I3"/>
    <mergeCell ref="A6:I6"/>
    <mergeCell ref="A4:I4"/>
    <mergeCell ref="A35:I35"/>
  </mergeCells>
  <printOptions/>
  <pageMargins left="1.1811023622047245" right="0.3937007874015748" top="0.5905511811023623" bottom="0.5905511811023623" header="0.1968503937007874" footer="0.1968503937007874"/>
  <pageSetup firstPageNumber="10" useFirstPageNumber="1" orientation="portrait" paperSize="9" r:id="rId2"/>
  <headerFooter alignWithMargins="0">
    <oddHeader>&amp;R&amp;P</oddHeader>
    <oddFooter>&amp;R&amp;6Jin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56"/>
  <sheetViews>
    <sheetView showGridLines="0" zoomScalePageLayoutView="0" workbookViewId="0" topLeftCell="A46">
      <selection activeCell="F66" sqref="F66"/>
    </sheetView>
  </sheetViews>
  <sheetFormatPr defaultColWidth="9.00390625" defaultRowHeight="24"/>
  <cols>
    <col min="1" max="1" width="9.00390625" style="2" customWidth="1"/>
    <col min="2" max="2" width="3.50390625" style="2" customWidth="1"/>
    <col min="3" max="3" width="12.125" style="2" customWidth="1"/>
    <col min="4" max="16384" width="9.00390625" style="2" customWidth="1"/>
  </cols>
  <sheetData>
    <row r="2" spans="1:9" ht="26.25">
      <c r="A2" s="269" t="s">
        <v>126</v>
      </c>
      <c r="B2" s="269"/>
      <c r="C2" s="269"/>
      <c r="D2" s="269"/>
      <c r="E2" s="269"/>
      <c r="F2" s="269"/>
      <c r="G2" s="269"/>
      <c r="H2" s="269"/>
      <c r="I2" s="269"/>
    </row>
    <row r="3" spans="1:9" ht="26.25">
      <c r="A3" s="272" t="s">
        <v>122</v>
      </c>
      <c r="B3" s="272"/>
      <c r="C3" s="272"/>
      <c r="D3" s="272"/>
      <c r="E3" s="272"/>
      <c r="F3" s="272"/>
      <c r="G3" s="272"/>
      <c r="H3" s="272"/>
      <c r="I3" s="272"/>
    </row>
    <row r="5" spans="1:2" ht="23.25">
      <c r="A5" s="2">
        <v>4.1</v>
      </c>
      <c r="B5" s="30" t="s">
        <v>125</v>
      </c>
    </row>
    <row r="6" ht="20.25">
      <c r="C6" s="6" t="s">
        <v>90</v>
      </c>
    </row>
    <row r="7" ht="20.25">
      <c r="A7" s="6" t="s">
        <v>89</v>
      </c>
    </row>
    <row r="8" spans="1:3" ht="20.25">
      <c r="A8" s="6" t="s">
        <v>89</v>
      </c>
      <c r="C8" s="6" t="s">
        <v>90</v>
      </c>
    </row>
    <row r="9" spans="1:3" ht="20.25">
      <c r="A9" s="6" t="s">
        <v>89</v>
      </c>
      <c r="C9" s="6" t="s">
        <v>90</v>
      </c>
    </row>
    <row r="10" spans="1:3" ht="20.25">
      <c r="A10" s="6" t="s">
        <v>89</v>
      </c>
      <c r="C10" s="6" t="s">
        <v>90</v>
      </c>
    </row>
    <row r="11" spans="1:3" ht="20.25">
      <c r="A11" s="6" t="s">
        <v>89</v>
      </c>
      <c r="C11" s="6" t="s">
        <v>90</v>
      </c>
    </row>
    <row r="12" spans="1:3" ht="20.25">
      <c r="A12" s="6" t="s">
        <v>89</v>
      </c>
      <c r="C12" s="6" t="s">
        <v>90</v>
      </c>
    </row>
    <row r="13" spans="1:3" ht="20.25">
      <c r="A13" s="6" t="s">
        <v>89</v>
      </c>
      <c r="C13" s="6" t="s">
        <v>90</v>
      </c>
    </row>
    <row r="14" spans="1:3" ht="20.25">
      <c r="A14" s="6" t="s">
        <v>89</v>
      </c>
      <c r="C14" s="6" t="s">
        <v>90</v>
      </c>
    </row>
    <row r="15" spans="1:3" ht="20.25">
      <c r="A15" s="6" t="s">
        <v>89</v>
      </c>
      <c r="C15" s="6" t="s">
        <v>90</v>
      </c>
    </row>
    <row r="16" spans="1:3" ht="20.25">
      <c r="A16" s="6" t="s">
        <v>89</v>
      </c>
      <c r="C16" s="6" t="s">
        <v>90</v>
      </c>
    </row>
    <row r="17" spans="1:3" ht="20.25">
      <c r="A17" s="6" t="s">
        <v>89</v>
      </c>
      <c r="C17" s="6" t="s">
        <v>90</v>
      </c>
    </row>
    <row r="18" spans="1:3" ht="20.25">
      <c r="A18" s="6" t="s">
        <v>89</v>
      </c>
      <c r="C18" s="6" t="s">
        <v>90</v>
      </c>
    </row>
    <row r="19" spans="1:3" ht="20.25">
      <c r="A19" s="6" t="s">
        <v>89</v>
      </c>
      <c r="C19" s="6" t="s">
        <v>90</v>
      </c>
    </row>
    <row r="20" spans="1:3" ht="20.25">
      <c r="A20" s="6" t="s">
        <v>89</v>
      </c>
      <c r="C20" s="6" t="s">
        <v>90</v>
      </c>
    </row>
    <row r="21" spans="1:3" ht="20.25">
      <c r="A21" s="6" t="s">
        <v>89</v>
      </c>
      <c r="C21" s="6" t="s">
        <v>90</v>
      </c>
    </row>
    <row r="22" spans="1:3" ht="20.25">
      <c r="A22" s="6" t="s">
        <v>89</v>
      </c>
      <c r="C22" s="6" t="s">
        <v>90</v>
      </c>
    </row>
    <row r="23" spans="1:3" ht="20.25">
      <c r="A23" s="6" t="s">
        <v>89</v>
      </c>
      <c r="C23" s="6"/>
    </row>
    <row r="24" spans="1:3" ht="20.25">
      <c r="A24" s="6" t="s">
        <v>89</v>
      </c>
      <c r="C24" s="6"/>
    </row>
    <row r="25" spans="1:3" ht="20.25">
      <c r="A25" s="6" t="s">
        <v>89</v>
      </c>
      <c r="C25" s="6"/>
    </row>
    <row r="26" spans="1:3" ht="20.25">
      <c r="A26" s="6" t="s">
        <v>89</v>
      </c>
      <c r="C26" s="6"/>
    </row>
    <row r="27" spans="1:3" ht="20.25">
      <c r="A27" s="6" t="s">
        <v>89</v>
      </c>
      <c r="C27" s="6"/>
    </row>
    <row r="28" spans="1:3" ht="20.25">
      <c r="A28" s="6" t="s">
        <v>89</v>
      </c>
      <c r="C28" s="6"/>
    </row>
    <row r="29" spans="1:3" ht="20.25">
      <c r="A29" s="6" t="s">
        <v>89</v>
      </c>
      <c r="C29" s="6"/>
    </row>
    <row r="30" spans="1:3" ht="20.25">
      <c r="A30" s="6" t="s">
        <v>89</v>
      </c>
      <c r="C30" s="6"/>
    </row>
    <row r="31" spans="1:3" ht="20.25">
      <c r="A31" s="6" t="s">
        <v>89</v>
      </c>
      <c r="C31" s="6"/>
    </row>
    <row r="32" spans="1:3" ht="20.25">
      <c r="A32" s="6" t="s">
        <v>89</v>
      </c>
      <c r="C32" s="6"/>
    </row>
    <row r="33" ht="20.25">
      <c r="C33" s="6"/>
    </row>
    <row r="34" ht="20.25">
      <c r="C34" s="6"/>
    </row>
    <row r="35" spans="1:3" ht="23.25">
      <c r="A35" s="2">
        <v>4.2</v>
      </c>
      <c r="B35" s="30" t="s">
        <v>127</v>
      </c>
      <c r="C35" s="6"/>
    </row>
    <row r="36" spans="2:3" ht="20.25">
      <c r="B36" s="2" t="s">
        <v>130</v>
      </c>
      <c r="C36" s="6"/>
    </row>
    <row r="37" spans="2:3" ht="20.25">
      <c r="B37" s="2" t="s">
        <v>131</v>
      </c>
      <c r="C37" s="6"/>
    </row>
    <row r="38" spans="2:3" ht="20.25">
      <c r="B38" s="2" t="s">
        <v>132</v>
      </c>
      <c r="C38" s="6"/>
    </row>
    <row r="39" spans="1:3" ht="20.25">
      <c r="A39" s="6" t="s">
        <v>133</v>
      </c>
      <c r="C39" s="6"/>
    </row>
    <row r="40" spans="2:3" ht="20.25">
      <c r="B40" s="2" t="s">
        <v>134</v>
      </c>
      <c r="C40" s="6"/>
    </row>
    <row r="41" spans="2:3" ht="20.25">
      <c r="B41" s="2" t="s">
        <v>135</v>
      </c>
      <c r="C41" s="6"/>
    </row>
    <row r="42" spans="2:3" ht="20.25">
      <c r="B42" s="2" t="s">
        <v>136</v>
      </c>
      <c r="C42" s="6"/>
    </row>
    <row r="43" spans="2:3" ht="20.25">
      <c r="B43" s="2" t="s">
        <v>137</v>
      </c>
      <c r="C43" s="6"/>
    </row>
    <row r="44" spans="2:3" ht="20.25">
      <c r="B44" s="2" t="s">
        <v>138</v>
      </c>
      <c r="C44" s="6"/>
    </row>
    <row r="45" spans="2:3" ht="20.25">
      <c r="B45" s="6" t="s">
        <v>139</v>
      </c>
      <c r="C45" s="6"/>
    </row>
    <row r="46" spans="2:5" ht="20.25">
      <c r="B46" s="2" t="s">
        <v>141</v>
      </c>
      <c r="C46" s="6"/>
      <c r="D46" s="6" t="s">
        <v>140</v>
      </c>
      <c r="E46" s="6" t="s">
        <v>144</v>
      </c>
    </row>
    <row r="47" spans="1:9" ht="20.25">
      <c r="A47" s="6">
        <v>1</v>
      </c>
      <c r="B47" s="6" t="s">
        <v>142</v>
      </c>
      <c r="C47" s="6"/>
      <c r="D47" s="6"/>
      <c r="E47" s="6" t="s">
        <v>143</v>
      </c>
      <c r="F47" s="6"/>
      <c r="G47" s="6"/>
      <c r="H47" s="6"/>
      <c r="I47" s="6"/>
    </row>
    <row r="48" spans="1:9" ht="20.25">
      <c r="A48" s="6">
        <v>2</v>
      </c>
      <c r="B48" s="6" t="s">
        <v>142</v>
      </c>
      <c r="C48" s="6"/>
      <c r="D48" s="6"/>
      <c r="E48" s="6" t="s">
        <v>143</v>
      </c>
      <c r="F48" s="6"/>
      <c r="G48" s="6"/>
      <c r="H48" s="6"/>
      <c r="I48" s="6"/>
    </row>
    <row r="49" spans="1:9" ht="20.25">
      <c r="A49" s="6">
        <v>3</v>
      </c>
      <c r="B49" s="6" t="s">
        <v>142</v>
      </c>
      <c r="C49" s="6"/>
      <c r="D49" s="6"/>
      <c r="E49" s="6" t="s">
        <v>143</v>
      </c>
      <c r="F49" s="6"/>
      <c r="G49" s="6"/>
      <c r="H49" s="6"/>
      <c r="I49" s="6"/>
    </row>
    <row r="50" spans="1:9" ht="20.25">
      <c r="A50" s="6">
        <v>4</v>
      </c>
      <c r="B50" s="6" t="s">
        <v>142</v>
      </c>
      <c r="C50" s="6"/>
      <c r="D50" s="6"/>
      <c r="E50" s="6" t="s">
        <v>143</v>
      </c>
      <c r="F50" s="6"/>
      <c r="G50" s="6"/>
      <c r="H50" s="6"/>
      <c r="I50" s="6"/>
    </row>
    <row r="51" spans="1:9" ht="20.25">
      <c r="A51" s="6">
        <v>5</v>
      </c>
      <c r="B51" s="6" t="s">
        <v>142</v>
      </c>
      <c r="C51" s="6"/>
      <c r="D51" s="6"/>
      <c r="E51" s="6" t="s">
        <v>143</v>
      </c>
      <c r="F51" s="6"/>
      <c r="G51" s="6"/>
      <c r="H51" s="6"/>
      <c r="I51" s="6"/>
    </row>
    <row r="52" spans="1:9" ht="20.25">
      <c r="A52" s="6">
        <v>6</v>
      </c>
      <c r="B52" s="6" t="s">
        <v>142</v>
      </c>
      <c r="C52" s="6"/>
      <c r="D52" s="6"/>
      <c r="E52" s="6" t="s">
        <v>143</v>
      </c>
      <c r="F52" s="6"/>
      <c r="G52" s="6"/>
      <c r="H52" s="6"/>
      <c r="I52" s="6"/>
    </row>
    <row r="53" spans="1:9" ht="20.25">
      <c r="A53" s="6">
        <v>7</v>
      </c>
      <c r="B53" s="6" t="s">
        <v>142</v>
      </c>
      <c r="C53" s="6"/>
      <c r="D53" s="6"/>
      <c r="E53" s="6" t="s">
        <v>143</v>
      </c>
      <c r="F53" s="6"/>
      <c r="G53" s="6"/>
      <c r="H53" s="6"/>
      <c r="I53" s="6"/>
    </row>
    <row r="54" spans="1:9" ht="20.25">
      <c r="A54" s="6">
        <v>8</v>
      </c>
      <c r="B54" s="6" t="s">
        <v>142</v>
      </c>
      <c r="C54" s="6"/>
      <c r="D54" s="6"/>
      <c r="E54" s="6" t="s">
        <v>143</v>
      </c>
      <c r="F54" s="6"/>
      <c r="G54" s="6"/>
      <c r="H54" s="6"/>
      <c r="I54" s="6"/>
    </row>
    <row r="55" spans="1:9" ht="20.25">
      <c r="A55" s="6">
        <v>9</v>
      </c>
      <c r="B55" s="6" t="s">
        <v>142</v>
      </c>
      <c r="C55" s="6"/>
      <c r="D55" s="6"/>
      <c r="E55" s="6" t="s">
        <v>143</v>
      </c>
      <c r="F55" s="6"/>
      <c r="G55" s="6"/>
      <c r="H55" s="6"/>
      <c r="I55" s="6"/>
    </row>
    <row r="56" spans="1:9" ht="20.25">
      <c r="A56" s="6"/>
      <c r="B56" s="2" t="s">
        <v>145</v>
      </c>
      <c r="C56" s="6"/>
      <c r="D56" s="6"/>
      <c r="E56" s="6"/>
      <c r="F56" s="6"/>
      <c r="G56" s="6"/>
      <c r="H56" s="6"/>
      <c r="I56" s="6"/>
    </row>
  </sheetData>
  <sheetProtection/>
  <mergeCells count="2">
    <mergeCell ref="A2:I2"/>
    <mergeCell ref="A3:I3"/>
  </mergeCells>
  <printOptions/>
  <pageMargins left="1.1811023622047245" right="0.3937007874015748" top="0.5905511811023623" bottom="0.5905511811023623" header="0.1968503937007874" footer="0.1968503937007874"/>
  <pageSetup firstPageNumber="13" useFirstPageNumber="1" orientation="portrait" paperSize="9" r:id="rId2"/>
  <headerFooter alignWithMargins="0">
    <oddHeader>&amp;R&amp;P</oddHeader>
    <oddFooter>&amp;R&amp;6Jin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VECPR</dc:creator>
  <cp:keywords/>
  <dc:description/>
  <cp:lastModifiedBy>Planing</cp:lastModifiedBy>
  <cp:lastPrinted>2019-09-12T03:41:02Z</cp:lastPrinted>
  <dcterms:created xsi:type="dcterms:W3CDTF">2014-09-01T01:14:13Z</dcterms:created>
  <dcterms:modified xsi:type="dcterms:W3CDTF">2019-09-12T05:06:47Z</dcterms:modified>
  <cp:category/>
  <cp:version/>
  <cp:contentType/>
  <cp:contentStatus/>
</cp:coreProperties>
</file>